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Documents\IDEAM PLANEACION\SEGUIMIENTO IDEAM\"/>
    </mc:Choice>
  </mc:AlternateContent>
  <bookViews>
    <workbookView xWindow="0" yWindow="0" windowWidth="19200" windowHeight="7190" firstSheet="1" activeTab="1"/>
  </bookViews>
  <sheets>
    <sheet name="PRESUPUESTO POA 2016" sheetId="24" r:id="rId1"/>
    <sheet name="MATRIZ DE INDICADORES C2016" sheetId="16" r:id="rId2"/>
  </sheets>
  <externalReferences>
    <externalReference r:id="rId3"/>
  </externalReferences>
  <definedNames>
    <definedName name="_xlnm._FilterDatabase" localSheetId="1" hidden="1">'MATRIZ DE INDICADORES C2016'!$A$6:$O$100</definedName>
    <definedName name="_xlnm.Print_Area" localSheetId="1">'MATRIZ DE INDICADORES C2016'!$A$1:$O$100</definedName>
    <definedName name="Tipos_de_proceso_de_seleccion">'[1]3. DETALLE PLAN DE CONTRATACION'!$L$493:$L$502</definedName>
  </definedNames>
  <calcPr calcId="162913"/>
</workbook>
</file>

<file path=xl/calcChain.xml><?xml version="1.0" encoding="utf-8"?>
<calcChain xmlns="http://schemas.openxmlformats.org/spreadsheetml/2006/main">
  <c r="H34" i="16" l="1"/>
  <c r="H76" i="16"/>
  <c r="H97" i="16"/>
  <c r="H96" i="16"/>
  <c r="H93" i="16"/>
  <c r="H90" i="16"/>
  <c r="H89" i="16"/>
  <c r="H88" i="16"/>
  <c r="H86" i="16"/>
  <c r="H85" i="16"/>
  <c r="H84" i="16"/>
  <c r="H82" i="16"/>
  <c r="H81" i="16"/>
  <c r="H80" i="16"/>
  <c r="H78" i="16"/>
  <c r="H77" i="16"/>
  <c r="N74" i="16"/>
  <c r="G74" i="16"/>
  <c r="F74" i="16"/>
  <c r="E74" i="16"/>
  <c r="D74" i="16"/>
  <c r="H73" i="16"/>
  <c r="N72" i="16"/>
  <c r="G72" i="16"/>
  <c r="F72" i="16"/>
  <c r="E72" i="16"/>
  <c r="D72" i="16"/>
  <c r="H71" i="16"/>
  <c r="H69" i="16"/>
  <c r="H68" i="16"/>
  <c r="H67" i="16"/>
  <c r="H64" i="16"/>
  <c r="H54" i="16"/>
  <c r="H53" i="16"/>
  <c r="H52" i="16"/>
  <c r="N51" i="16"/>
  <c r="H50" i="16"/>
  <c r="H48" i="16"/>
  <c r="H45" i="16"/>
  <c r="H44" i="16"/>
  <c r="H43" i="16"/>
  <c r="H42" i="16"/>
  <c r="H41" i="16"/>
  <c r="H40" i="16"/>
  <c r="H38" i="16"/>
  <c r="H9" i="16"/>
  <c r="H37" i="16"/>
  <c r="H36" i="16"/>
  <c r="N34" i="16"/>
  <c r="H33" i="16"/>
  <c r="H26" i="16"/>
  <c r="O5" i="24"/>
  <c r="Q5" i="24" s="1"/>
  <c r="O6" i="24"/>
  <c r="J9" i="24"/>
  <c r="M15" i="24"/>
  <c r="L5" i="24"/>
  <c r="L13" i="24"/>
  <c r="K13" i="24"/>
  <c r="O9" i="24"/>
  <c r="Q9" i="24"/>
  <c r="L9" i="24"/>
  <c r="L6" i="24"/>
  <c r="L7" i="24"/>
  <c r="O21" i="24"/>
  <c r="O22" i="24"/>
  <c r="O23" i="24" s="1"/>
  <c r="L25" i="24"/>
  <c r="O12" i="24"/>
  <c r="Q12" i="24"/>
  <c r="K7" i="24"/>
  <c r="O7" i="24"/>
  <c r="J12" i="24"/>
  <c r="L23" i="24"/>
  <c r="O13" i="24"/>
  <c r="Q13" i="24" s="1"/>
  <c r="O11" i="24"/>
  <c r="Q11" i="24"/>
  <c r="L12" i="24"/>
  <c r="K12" i="24"/>
  <c r="J13" i="24"/>
  <c r="M13" i="24"/>
  <c r="O10" i="24"/>
  <c r="Q10" i="24" s="1"/>
  <c r="L10" i="24"/>
  <c r="K10" i="24"/>
  <c r="J10" i="24"/>
  <c r="L11" i="24"/>
  <c r="J8" i="24"/>
  <c r="K9" i="24"/>
  <c r="O8" i="24"/>
  <c r="Q8" i="24" s="1"/>
  <c r="L8" i="24"/>
  <c r="K8" i="24"/>
  <c r="M8" i="24"/>
  <c r="J5" i="24"/>
  <c r="K5" i="24"/>
  <c r="K14" i="24"/>
  <c r="K16" i="24" s="1"/>
  <c r="K6" i="24"/>
  <c r="H25" i="16"/>
  <c r="H24" i="16"/>
  <c r="H23" i="16"/>
  <c r="H21" i="16"/>
  <c r="H20" i="16"/>
  <c r="H19" i="16"/>
  <c r="H18" i="16"/>
  <c r="H16" i="16"/>
  <c r="H15" i="16"/>
  <c r="H14" i="16"/>
  <c r="H12" i="16"/>
  <c r="H11" i="16"/>
  <c r="H7" i="16"/>
  <c r="M9" i="24"/>
  <c r="M10" i="24"/>
  <c r="K11" i="24"/>
  <c r="J6" i="24"/>
  <c r="M12" i="24"/>
  <c r="J11" i="24"/>
  <c r="M11" i="24"/>
  <c r="M5" i="24"/>
  <c r="M14" i="24"/>
  <c r="L14" i="24"/>
  <c r="L16" i="24" s="1"/>
  <c r="M6" i="24"/>
  <c r="Q7" i="24"/>
  <c r="M7" i="24"/>
  <c r="J7" i="24"/>
  <c r="J14" i="24"/>
  <c r="J16" i="24" s="1"/>
  <c r="M16" i="24" s="1"/>
  <c r="Q6" i="24"/>
  <c r="H74" i="16" l="1"/>
  <c r="H72" i="16"/>
  <c r="O14" i="24"/>
  <c r="O17" i="24" s="1"/>
</calcChain>
</file>

<file path=xl/comments1.xml><?xml version="1.0" encoding="utf-8"?>
<comments xmlns="http://schemas.openxmlformats.org/spreadsheetml/2006/main">
  <authors>
    <author>Celmira Perez Fernandez</author>
    <author>Maria Saralux Valbuena Lopez</author>
    <author>Reinaldo Sánchez López</author>
    <author>Natalia Esperanza Cordoba Camacho</author>
  </authors>
  <commentList>
    <comment ref="E40" authorId="0" shapeId="0">
      <text>
        <r>
          <rPr>
            <b/>
            <sz val="9"/>
            <color indexed="81"/>
            <rFont val="Tahoma"/>
            <family val="2"/>
          </rPr>
          <t>Feb.18 se ajusta meta por solicitud de la Sub. Ecosistemas Rad.20165000000573</t>
        </r>
      </text>
    </comment>
    <comment ref="D41" authorId="1" shapeId="0">
      <text>
        <r>
          <rPr>
            <b/>
            <sz val="9"/>
            <color indexed="81"/>
            <rFont val="Tahoma"/>
            <family val="2"/>
          </rPr>
          <t>Maria Saralux Valbuena Lopez:</t>
        </r>
        <r>
          <rPr>
            <sz val="9"/>
            <color indexed="81"/>
            <rFont val="Tahoma"/>
            <family val="2"/>
          </rPr>
          <t xml:space="preserve">
Susceptibilidad a la salinización</t>
        </r>
      </text>
    </comment>
    <comment ref="E41" authorId="1" shapeId="0">
      <text>
        <r>
          <rPr>
            <b/>
            <sz val="9"/>
            <color indexed="81"/>
            <rFont val="Tahoma"/>
            <family val="2"/>
          </rPr>
          <t>Maria Saralux Valbuena Lopez:</t>
        </r>
        <r>
          <rPr>
            <sz val="9"/>
            <color indexed="81"/>
            <rFont val="Tahoma"/>
            <family val="2"/>
          </rPr>
          <t xml:space="preserve">
Salinización y compactación</t>
        </r>
      </text>
    </comment>
    <comment ref="F41" authorId="1" shapeId="0">
      <text>
        <r>
          <rPr>
            <b/>
            <sz val="9"/>
            <color indexed="81"/>
            <rFont val="Tahoma"/>
            <family val="2"/>
          </rPr>
          <t>Maria Saralux Valbuena Lopez:</t>
        </r>
        <r>
          <rPr>
            <sz val="9"/>
            <color indexed="81"/>
            <rFont val="Tahoma"/>
            <family val="2"/>
          </rPr>
          <t xml:space="preserve">
Desertificación</t>
        </r>
      </text>
    </comment>
    <comment ref="G41" authorId="1" shapeId="0">
      <text>
        <r>
          <rPr>
            <b/>
            <sz val="9"/>
            <color indexed="81"/>
            <rFont val="Tahoma"/>
            <family val="2"/>
          </rPr>
          <t>Maria Saralux Valbuena Lopez:</t>
        </r>
        <r>
          <rPr>
            <sz val="9"/>
            <color indexed="81"/>
            <rFont val="Tahoma"/>
            <family val="2"/>
          </rPr>
          <t xml:space="preserve">
Línea base de degradación de suelos consolidada</t>
        </r>
      </text>
    </comment>
    <comment ref="N41" authorId="2" shapeId="0">
      <text>
        <r>
          <rPr>
            <b/>
            <sz val="9"/>
            <color indexed="81"/>
            <rFont val="Tahoma"/>
            <family val="2"/>
          </rPr>
          <t>Reinaldo Sánchez López:</t>
        </r>
        <r>
          <rPr>
            <sz val="9"/>
            <color indexed="81"/>
            <rFont val="Tahoma"/>
            <family val="2"/>
          </rPr>
          <t xml:space="preserve">
Teniendo en cuenta el ajuste en los recursos, se cambia la meta a tres: Mapa avance salinización, memoria técnica de avance salinización, memoria técnica información SGC
</t>
        </r>
      </text>
    </comment>
    <comment ref="N43" authorId="1" shapeId="0">
      <text>
        <r>
          <rPr>
            <b/>
            <sz val="9"/>
            <color indexed="81"/>
            <rFont val="Tahoma"/>
            <family val="2"/>
          </rPr>
          <t>Maria Saralux Valbuena Lopez:</t>
        </r>
        <r>
          <rPr>
            <sz val="9"/>
            <color indexed="81"/>
            <rFont val="Tahoma"/>
            <family val="2"/>
          </rPr>
          <t xml:space="preserve">
2 de ecosistemas (mapa y memoria técnica).
2 de cubo (documento memoria explicativa de la validación técnica realizada y Desarrollo del  Cubo de datos de imágenes de Satélite en los temas de corrección  geométrica.</t>
        </r>
      </text>
    </comment>
    <comment ref="L44" authorId="3" shapeId="0">
      <text>
        <r>
          <rPr>
            <b/>
            <sz val="9"/>
            <color indexed="81"/>
            <rFont val="Tahoma"/>
            <family val="2"/>
          </rPr>
          <t>Natalia Esperanza Córdoba Camacho:</t>
        </r>
        <r>
          <rPr>
            <sz val="9"/>
            <color indexed="81"/>
            <rFont val="Tahoma"/>
            <family val="2"/>
          </rPr>
          <t xml:space="preserve">
Productos contrato indicadores (Hojas metodológicas actualizadas a la batería propuesta) 
Aplicación de recomendaciones de gobierno en línea en el portal SIAC
Pliegos para la contratación de consultoría RETC.
Documentación de estandarización de intercambio de datos</t>
        </r>
      </text>
    </comment>
    <comment ref="L45" authorId="3" shapeId="0">
      <text>
        <r>
          <rPr>
            <b/>
            <sz val="9"/>
            <color indexed="81"/>
            <rFont val="Tahoma"/>
            <family val="2"/>
          </rPr>
          <t>Natalia Esperanza Córdoba Camacho:</t>
        </r>
        <r>
          <rPr>
            <sz val="9"/>
            <color indexed="81"/>
            <rFont val="Tahoma"/>
            <family val="2"/>
          </rPr>
          <t xml:space="preserve">
Buscador semántico 
Intercambio de datos SIB-SINCHI-INVEMAR
Gestor de cifras.</t>
        </r>
      </text>
    </comment>
  </commentList>
</comments>
</file>

<file path=xl/sharedStrings.xml><?xml version="1.0" encoding="utf-8"?>
<sst xmlns="http://schemas.openxmlformats.org/spreadsheetml/2006/main" count="528" uniqueCount="365">
  <si>
    <t>INSTITUTO DE HIDROLOGÍA, METEOROLOGÍA Y ESTUDIOS AMBIENTALES</t>
  </si>
  <si>
    <t>PRODUCTO ESPERADO</t>
  </si>
  <si>
    <t>No. ACT.</t>
  </si>
  <si>
    <t>INDICADOR ACTIVIDAD</t>
  </si>
  <si>
    <t>META ACTIVIDAD</t>
  </si>
  <si>
    <t>INVERSIÓN</t>
  </si>
  <si>
    <t>RECURSOS PROPIOS</t>
  </si>
  <si>
    <t>Subdirección de Estudios Ambientales</t>
  </si>
  <si>
    <t>META 2015</t>
  </si>
  <si>
    <t>META 2016</t>
  </si>
  <si>
    <t>META 2017</t>
  </si>
  <si>
    <t>META 2018</t>
  </si>
  <si>
    <t>META CUATRIENIO</t>
  </si>
  <si>
    <t>DEPENDENCIA RESPONSABLE</t>
  </si>
  <si>
    <t>Implementar el Programa de Control de la Contaminación y Uso eficiente del Recurso Hídrico en el cual las entidades del SINA apoyarán a los sectores productivos  en la formulación de planes para la reducción de la contaminación, con énfasis en reconversión a tecnologías más limpias en vertimientos.</t>
  </si>
  <si>
    <t>Suministrar información para la consolidación de las cuentas nacionales (SIA).</t>
  </si>
  <si>
    <t>Tercera Comunicación Nacional de Cambio Climático.</t>
  </si>
  <si>
    <t>Publicaciones periódicas: Informe del estado del ambiente y de los recursos naturales, calidad del aire, RESPEL.</t>
  </si>
  <si>
    <t>ACTIVIDAD CUATRIENIO</t>
  </si>
  <si>
    <t>INDICADOR</t>
  </si>
  <si>
    <t>TOTAL</t>
  </si>
  <si>
    <t xml:space="preserve">Formular la Política  de Cambio Climático e instrumentos sectoriales y regionales de implementación </t>
  </si>
  <si>
    <t>Lineamientos - Protocolos - Orientaciones Sectoriales y Regionales para la formulación de  planes de adaptación y mitigación de impactos potenciales por cambio climático y variabilidad climática y su inclusión dentro de los instrumentos de planificación.</t>
  </si>
  <si>
    <t>Documentos con Lineamientos, Protocolos y orientaciones para la adaptación y mitigación del cambio climático y variabilidad climática en los ámbitos sectorial y regional.</t>
  </si>
  <si>
    <t>Laboratorios acreditados</t>
  </si>
  <si>
    <t>Gestión de la contaminación del aire (registro de emisiones; sistemas de vigilancia y monitoreo; actualizar y desarrollar normas, protocolos e incentivos para la reducción de las emisiones atmosféricas y sus efectos; herramientas de conocimiento del riesgo por contaminación)</t>
  </si>
  <si>
    <t xml:space="preserve">Boletines </t>
  </si>
  <si>
    <t xml:space="preserve">Boletines producidos con estándares y calidad de datos.
</t>
  </si>
  <si>
    <t xml:space="preserve">Laboratorios acreditados y/o Autorizados
</t>
  </si>
  <si>
    <t xml:space="preserve">Documentos entregables producidos
</t>
  </si>
  <si>
    <t>Documentos  de investigación publicados.</t>
  </si>
  <si>
    <t>ACTIVIDAD POA 2016</t>
  </si>
  <si>
    <t>Formulación e implementación de instrumentos de ordenamiento integral del territorio.</t>
  </si>
  <si>
    <t>En materia de gestión integral de residuos peligrosos: (1) se fortalecerá el seguimiento y control por parte de las autoridades ambientales a los diferentes actores involucrados</t>
  </si>
  <si>
    <t>Registro de establecimientos en RUA, RESPEL, PCB, RETC.</t>
  </si>
  <si>
    <t xml:space="preserve">Registros anuales, activos con seguimiento y reportes.
</t>
  </si>
  <si>
    <t>Desarrollo de una propuesta de contenidos del Informe del Estado del medio ambiente que permita dar una mayor oportunidad en su entrega</t>
  </si>
  <si>
    <t>Propuesta de contenidos elaborada</t>
  </si>
  <si>
    <t>Actividades del Plan de Mejoramiento implementadas</t>
  </si>
  <si>
    <t>Elaboración del informe nacional del estado de avance en la identificación de las existencias de equipos y desechos PCB en el país y el estado de cumplimiento de los compromisos adquiridos en el convenio de Estocolmo sobre las metas de marcado, retiro de uso y eliminación de PCB</t>
  </si>
  <si>
    <t>Procesar los datos de calidad del aire y meteorológicos producidos por los Sistemas de Vigilancia de Calidad del Aire operados por las Autoridades Ambientales correspondientes al 2015 y realizar informe con los análisis y cruces de información requeridos por la Subdirección de Estudios Ambientales</t>
  </si>
  <si>
    <t xml:space="preserve">Registrar establecimientos en RUA, RESPEL, PCB, RETC, atender solicitudes y fortalecer los registros en el marco del SIAC
</t>
  </si>
  <si>
    <t>Pruebas de laboratorio adelantadas</t>
  </si>
  <si>
    <t>Informes elaborados</t>
  </si>
  <si>
    <t>Documentos elaborados</t>
  </si>
  <si>
    <t>Registros anuales, activos con seguimiento y reportes.</t>
  </si>
  <si>
    <t>Elaborar las Evaluaciones Regionales del Agua (ERA).</t>
  </si>
  <si>
    <t>Estudio Nacional del agua 2018.</t>
  </si>
  <si>
    <t>Documento elaborado y publicado.</t>
  </si>
  <si>
    <t>Subdirección de Hidrología</t>
  </si>
  <si>
    <t>Elaboración de la  metodología de identificación y delimitación de zonas de recarga de sistemas acuíferos en el marco del Programa Nacional de Aguas Subterráneas</t>
  </si>
  <si>
    <t>Documento elaborado</t>
  </si>
  <si>
    <t>Desarrollo de Modelo Hidrosedimentológico para una Subzona de la Orinoquia</t>
  </si>
  <si>
    <t>Implementar el Programa Nacional de Monitoreo del Recurso Hídrico.</t>
  </si>
  <si>
    <t>Información hidrológica actualizada en variables de nivel, caudal, sedimentos y calidad del agua y protocolo del agua.</t>
  </si>
  <si>
    <t>Estadísticas actualizadas año a año de variables hidrológicas de cantidad y calidad.</t>
  </si>
  <si>
    <t xml:space="preserve">Actualización y Control de calidad del dato hidrológico en el Banco de Datos (IDEAM - BOGOTA) </t>
  </si>
  <si>
    <t>Reporte elaborado</t>
  </si>
  <si>
    <t>Protocolo del agua publicado.</t>
  </si>
  <si>
    <t>Reporte anual elaborado.</t>
  </si>
  <si>
    <t>Inventario de puntos de agua subterránea para la Orinoquia</t>
  </si>
  <si>
    <t>Consolidación de resultados de monitoreo y fortalecimiento de la Red Básica Nacional e Isotópica de Aguas Subterráneas.</t>
  </si>
  <si>
    <t>Acreditación del laboratorio de calidad ambiental.</t>
  </si>
  <si>
    <t>Documento con avances en  proceso de acreditación.</t>
  </si>
  <si>
    <t>Reporte consolidado de información validada de la red de monitoreo e indicadores de Calidad del Agua</t>
  </si>
  <si>
    <t>Monitoreo nacional de la calidad del agua.</t>
  </si>
  <si>
    <t>Documento con análisis fisicoquímicos y bioindicación de calidad del agua del IDEAM.</t>
  </si>
  <si>
    <t>Consolidar información de la red de monitoreo de calidad del agua.</t>
  </si>
  <si>
    <t>Reporte anual consolidado.</t>
  </si>
  <si>
    <t xml:space="preserve">Fortalecer y poner en marcha el Centro Nacional de Modelación Hidrometeorológica. </t>
  </si>
  <si>
    <t>Mapas  elaborados y divulgados.</t>
  </si>
  <si>
    <t>Integración de herramientas hidrológicas para pronósticos y alertas por inundación en el bajo Magdalena</t>
  </si>
  <si>
    <t xml:space="preserve">Mapas  elaborados </t>
  </si>
  <si>
    <t>Insumos técnicos para modelación hidrometeorológica.</t>
  </si>
  <si>
    <t>Documento con insumos técnicos desarrollados para modelación.</t>
  </si>
  <si>
    <t>Componente hidrológico del sistema de alertas tempranas del IDEAM fortalecido.</t>
  </si>
  <si>
    <t>Modelos integrados FEWS.</t>
  </si>
  <si>
    <t>Modelos Integrados FEWS</t>
  </si>
  <si>
    <t xml:space="preserve">Mapas de amenaza por inundación </t>
  </si>
  <si>
    <t>Reporte anual de actividades del centro nacional de modelación.</t>
  </si>
  <si>
    <t>Formulación  del plan estratégico del Centro Nacional de Modelación e Insumos técnicos para modelación hidrometeorológica.</t>
  </si>
  <si>
    <t>Consolidar el Sistema de Información Ambiental (SIAC) desarrollando un geo-portal, un sistema de consulta de bases de datos y el programa nacional de monitoreo ambiental direccionado por el MADS y coordinado por los institutos de investigación del SINA.</t>
  </si>
  <si>
    <t>Nodos regionales del SIRH implementados.</t>
  </si>
  <si>
    <t>Nodos regionales del SIRH operando.</t>
  </si>
  <si>
    <t>Ajuste de contenidos temáticos y fortalecimiento de nodos regionales y fortalecimiento de capacidades del SIRH</t>
  </si>
  <si>
    <t>Capacitaciones para el fortalecimiento de las capacidades regionales para la gestión de información asociada al agua.</t>
  </si>
  <si>
    <t>Capacitaciones realizadas y evaluadas.</t>
  </si>
  <si>
    <t>Numero de talleres y actividades de capacitación realizados</t>
  </si>
  <si>
    <t>Formular una agenda de investigación ambiental integrada al Sistema de Ciencia, Tecnología e Innovación, bajo el liderazgo de los institutos de investigación.</t>
  </si>
  <si>
    <t>Plan de investigación del IDEAM formulado e implementado.</t>
  </si>
  <si>
    <t>Plan de investigación implementado.</t>
  </si>
  <si>
    <t>Documento</t>
  </si>
  <si>
    <t>Generar información climática para la planificación eficiente en el sector agropecuario.</t>
  </si>
  <si>
    <t>Servicios climáticos  a los diferentes sectores productivos (hidrocarburos, minería, vivienda, transporte, agropecuario) y  consolidar  información especializada por sector.</t>
  </si>
  <si>
    <t>Boletines producidos con estándares y calidad de datos.</t>
  </si>
  <si>
    <t>Subdirección de Meteorología</t>
  </si>
  <si>
    <t xml:space="preserve">Prestar servicios climáticos  a los diferentes sectores productivos (hidrocarburos, minería, vivienda, transporte, agropecuario) y  consolidar  información especializada por sector. </t>
  </si>
  <si>
    <t xml:space="preserve"> Boletines agrometeorológicos (12) y climáticos (12).</t>
  </si>
  <si>
    <t xml:space="preserve">Documento de análisis producido.
</t>
  </si>
  <si>
    <t>Elaborar el  estudio de la alteración de la precipitación bajo diferentes indicadores de variabilidad climática propuestos por la NOAA</t>
  </si>
  <si>
    <t xml:space="preserve">Informe sobre Estructura de   los indicadores y las bases de datos en el contexto.
</t>
  </si>
  <si>
    <t>Fortalecer  la modelación del tiempo para el análisis de sus implicaciones en las alertas hidrometeorológicas.</t>
  </si>
  <si>
    <t>Modelos de pronóstico del tiempo en alta resolución operando a 15 Km.</t>
  </si>
  <si>
    <t xml:space="preserve">Modelos alta resolución operando a 15 Km.
</t>
  </si>
  <si>
    <t>Generar modelos de pronóstico del tiempo en alta resolución operando a 15 Km.</t>
  </si>
  <si>
    <t>Aeropuertos con Reportes  entregados a OACI y OMM de meteorología a la aeronavegación  a nivel nacional e internacional.</t>
  </si>
  <si>
    <t>Aeropuertos con reportes entregados  con estándares y calidad de datos</t>
  </si>
  <si>
    <t>Prestar servicios de meteorología a la aeronavegación  a nivel nacional e internacional.</t>
  </si>
  <si>
    <t>Fortalecer la modelación del clima para el análisis de sus implicaciones a nivel sectorial.</t>
  </si>
  <si>
    <t>Modelos de predicción del clima en alta resolución operando a 10 Km.</t>
  </si>
  <si>
    <t xml:space="preserve">Modelos  en alta resolución operando a 10 Km..
</t>
  </si>
  <si>
    <t xml:space="preserve">Modelo en alta resolución operando a 10 Km.
</t>
  </si>
  <si>
    <t>Manual de usuario para clúster.</t>
  </si>
  <si>
    <t>Manual elaborado, probado y disponible.</t>
  </si>
  <si>
    <t xml:space="preserve">Construir escenarios de cambio climático nacional y regional.
</t>
  </si>
  <si>
    <t>Generar escenarios nacionales y regionales de cambio climático.</t>
  </si>
  <si>
    <t xml:space="preserve">Número de escenarios de cambio climático generados.
</t>
  </si>
  <si>
    <t>Evidencias de cambio climático</t>
  </si>
  <si>
    <t xml:space="preserve">Documento de investigación elaborado.
</t>
  </si>
  <si>
    <t>Análisis de eventos extremos</t>
  </si>
  <si>
    <t xml:space="preserve">Estructura de los datos para los algoritmos de eventos extremos.
</t>
  </si>
  <si>
    <t>Estudio sobre la sequia en Colombia</t>
  </si>
  <si>
    <t>Grupo de Operación de Redes Ambientales</t>
  </si>
  <si>
    <t>Datos diarios de precipitación y temperaturas para el periodo 1974-2014</t>
  </si>
  <si>
    <t xml:space="preserve">Realizar los Estudios de Variabilidad climática en el contexto de cambio climático </t>
  </si>
  <si>
    <t>Fortalecer el sistema de monitoreo y de alertas tempranas.</t>
  </si>
  <si>
    <t>Datos hidrometeorológicos capturados, procesados y validados.</t>
  </si>
  <si>
    <t>Estaciones actualizadas tecnológicamente.</t>
  </si>
  <si>
    <t>Actualizar tecnológicamente la red de estaciones hidrometeorológicas del Instituto.</t>
  </si>
  <si>
    <t>Estaciones actualizadas.</t>
  </si>
  <si>
    <t>Actualizar el banco de datos hidrometeorológicos.</t>
  </si>
  <si>
    <t>Meses de datos procesados</t>
  </si>
  <si>
    <t>Estaciones sinópticas automatizadas.</t>
  </si>
  <si>
    <t>Actualizar tecnológicamente  estaciones sinópticas en aeropuertos del País.</t>
  </si>
  <si>
    <t xml:space="preserve">Estaciones sinópticas actualizadas. </t>
  </si>
  <si>
    <t>Estaciones meteorológicas reubicadas.</t>
  </si>
  <si>
    <t xml:space="preserve">Reubicar estaciones meteorológicas. </t>
  </si>
  <si>
    <t>Laboratorio de calibración implementado.</t>
  </si>
  <si>
    <t>Implementar las acciones establecidas en el diagnóstico entregado en el 2014 por el Instituto Nacional de Metrología.</t>
  </si>
  <si>
    <t>Acciones implementadas</t>
  </si>
  <si>
    <t>Elaborar el Plan Estratégico de la Red Hidrológica, Meteorológica y Ambiental del IDEAM</t>
  </si>
  <si>
    <t>Documento elaborado.</t>
  </si>
  <si>
    <t>Productos temáticos generados.</t>
  </si>
  <si>
    <t>* Fortalecer la gobernanza forestal y la capacidad para administrar Zonas de Reserva Forestal en el país.
* Implementar la Estrategia Nacional de Reducción de Emisiones por Deforestación y Degradación (REDD).
* Consolidar el sistema de monitoreo de bosques y carbono.
* Avanzar en la implementación de la Visión Amazonía.</t>
  </si>
  <si>
    <t>Mapa nacional de cobertura boscosa, mapa de cambio de la cobertura boscosa, alertas nacionales de deforestación.</t>
  </si>
  <si>
    <t>Mapas elaborados y divulgados.</t>
  </si>
  <si>
    <t>Subdirección de Ecosistemas e Información Ambiental</t>
  </si>
  <si>
    <t>Fortalecer el programa de seguimiento y monitoreo de bosques</t>
  </si>
  <si>
    <t>* Fortalecer la gobernanza forestal y la . capacidad para administrar Zonas de Reserva Forestal en el país.
* Implementar la Estrategia Nacional de Reducción de Emisiones por Deforestación y Degradación (REDD).
* Implementar el Inventario Forestal Nacional.
* Avanzar en la implementación de la Visión Amazonía.</t>
  </si>
  <si>
    <t>Inventario Forestal Nacional implementado gradualmente.</t>
  </si>
  <si>
    <t xml:space="preserve">Implementación  gradual del Inventario Forestal Nacional.
</t>
  </si>
  <si>
    <t>Porcentaje de implementación del IFN</t>
  </si>
  <si>
    <t>Consolidar el programa de monitoreo y seguimiento de los suelos y las tierras.</t>
  </si>
  <si>
    <t>Línea base de degradación de suelos</t>
  </si>
  <si>
    <t xml:space="preserve">Línea base de degradación de suelos elaborada.  </t>
  </si>
  <si>
    <t>Fortalecer el programa de seguimiento y monitoreo de los suelos y las tierras</t>
  </si>
  <si>
    <t>Actualización de información y programa para pronostico de amenaza por deslizamientos</t>
  </si>
  <si>
    <t>Programa elaborado para pronostico de amenaza por deslizamientos.</t>
  </si>
  <si>
    <t xml:space="preserve">Programa de monitoreo de los ecosistemas del país
</t>
  </si>
  <si>
    <t xml:space="preserve">Programa de seguimiento, monitoreo y evaluación de los ecosistemas continentales,  y sus servicios ecosistémicos.
</t>
  </si>
  <si>
    <t>Productos temáticos generados como insumo para consolidar el programa de monitoreo de ecosistemas</t>
  </si>
  <si>
    <t>Fortalecer el seguimiento y monitoreo de los ecosistemas y sus servicios ecosistémicos</t>
  </si>
  <si>
    <t>SIAC fortalecido y permitiendo el acceso y uso de la información ambiental generada por el SINA para los procesos de toma de decisiones.</t>
  </si>
  <si>
    <t xml:space="preserve">Productos temáticos generados de SIAC.
</t>
  </si>
  <si>
    <t>Fortalecer el SIAC y el SIA del Ideam</t>
  </si>
  <si>
    <t xml:space="preserve">Subsistemas interoperando en el marco de SIAC.
</t>
  </si>
  <si>
    <t>Servicios  de información diseñados.</t>
  </si>
  <si>
    <t>Pronósticos del tiempo y productos desarrollados a partir del modelo del centro europeo.</t>
  </si>
  <si>
    <t xml:space="preserve">Pronósticos elaborados. 
</t>
  </si>
  <si>
    <t>Seguimiento a las condiciones meteorológicas extremas dadas por la probable ocurrencia de tormentas eléctricas.</t>
  </si>
  <si>
    <t xml:space="preserve">Boletines elaborados en los que se incluye información sobre descargas eléctricas.
</t>
  </si>
  <si>
    <t>Integrar al SNIGRD la información necesaria y adecuada para la toma de decisiones, con el fin de facilitar su acceso por parte de los sectores y territorios para avanzar en el conocimiento del riesgo, principalmente con fines de ordenamiento.</t>
  </si>
  <si>
    <t>Pronósticos y alertas hidrometeorológicas de manera continua (24 horas al día) y asesoramiento a entidades del SINA y del SNGRD.</t>
  </si>
  <si>
    <t>Boletines elaborados con estándares y calidad de datos.</t>
  </si>
  <si>
    <t>Entidades asesoradas del SINA y SNGRD.</t>
  </si>
  <si>
    <t>Pronósticos especializados a sectores productivos.</t>
  </si>
  <si>
    <t>Boletines elaborados de pronósticos emitidos a sectores especializados.</t>
  </si>
  <si>
    <t>Oficina del Servicio de Pronósticos y Alertas</t>
  </si>
  <si>
    <t>Generar pronósticos y alertas hidrometeorológicas de manera continua (24 horas al día) y asesorar entidades del SINA y del SNGRD.</t>
  </si>
  <si>
    <t>Generar pronósticos especializados a sectores productivos.</t>
  </si>
  <si>
    <t>Pronósticos elaborados.</t>
  </si>
  <si>
    <t>Boletines con información sobre descargas eléctricas.</t>
  </si>
  <si>
    <t>Boletines elaborados.</t>
  </si>
  <si>
    <t>Entidades asesoradas</t>
  </si>
  <si>
    <t>Boletines de pronósticos emitidos a sectores especializados</t>
  </si>
  <si>
    <t>Fortalecer las capacidades de los institutos de investigación del SINA para aportar en el proceso de toma de decisiones.</t>
  </si>
  <si>
    <t>Herramientas informáticas para las áreas misionales (SIA) implementadas y en operación.</t>
  </si>
  <si>
    <t xml:space="preserve">Aplicativos probados e implementados.
</t>
  </si>
  <si>
    <t>Herramientas informáticas para la gestión de apoyo implementadas y en operación.</t>
  </si>
  <si>
    <t>Plataforma tecnológica disponible.</t>
  </si>
  <si>
    <t>Disponibilidad igual o mayor al 99%.</t>
  </si>
  <si>
    <t>Sistema de Gestión de Seguridad de la Información implementado con base en la Estrategia de Gobierno en Línea.</t>
  </si>
  <si>
    <t>Porcentaje de implementación del SGSI.</t>
  </si>
  <si>
    <t>Cumplimiento de Planes TIC para la gestión y Gobierno en Línea.</t>
  </si>
  <si>
    <t>Porcentaje de implementación del Manual GEL.</t>
  </si>
  <si>
    <t>Oficina de Informática</t>
  </si>
  <si>
    <t>Construir y/o mantener herramientas informáticas del Sistema de Información Ambiental.</t>
  </si>
  <si>
    <t>Construir y/o mantener herramientas informáticas de apoyo del IDEAM.</t>
  </si>
  <si>
    <t>Garantizar la disponibilidad de la infraestructura tecnológica de la Entidad.</t>
  </si>
  <si>
    <t>Actualizar e implementar el Sistema de Gestión de Seguridad de la Información.</t>
  </si>
  <si>
    <t>Implementar los planes gubernamentales para las TIC.</t>
  </si>
  <si>
    <t>No. de aplicativos implementados/No. de aplicativos requeridos por las áreas</t>
  </si>
  <si>
    <t>Porcentaje de cumplimiento de implementación del manual GEL.</t>
  </si>
  <si>
    <t xml:space="preserve">Asegurar la sostenibilidad del Sistema de Gestión  Integral de la Entidad. </t>
  </si>
  <si>
    <t>Informe de auditoria al SGI (seguimiento).</t>
  </si>
  <si>
    <t>Oficina Asesora de Planeación</t>
  </si>
  <si>
    <t>Asegurar la sostenibilidad del Sistema de Gestión Integral de la Entidad.</t>
  </si>
  <si>
    <t>Elaborar y publicar el Plan Anticorrupción y de Atención al Ciudadano.</t>
  </si>
  <si>
    <t>Plan publicado.</t>
  </si>
  <si>
    <t>Informe de auditoria al SGI (recertificación).</t>
  </si>
  <si>
    <t>DEPENDENCIA</t>
  </si>
  <si>
    <t>TOTAL INVERSIÓN</t>
  </si>
  <si>
    <t>Subdirección de Ecosistemas</t>
  </si>
  <si>
    <t>Grupo Operación de Redes</t>
  </si>
  <si>
    <t>Oficina de Pronósticos</t>
  </si>
  <si>
    <t>Secretaría General</t>
  </si>
  <si>
    <t>ASIGNACIÓN INVERSIÓN</t>
  </si>
  <si>
    <t>DIFERENCIAS</t>
  </si>
  <si>
    <t>Instituto fortalecido en su infraestructura física.</t>
  </si>
  <si>
    <t>Formular el Plan de Infraestructura.</t>
  </si>
  <si>
    <t>Sedes adecuadas a infraestructura.</t>
  </si>
  <si>
    <t>Información entregada a usuarios internos y externos para contribuir a la mitigación del riesgo.</t>
  </si>
  <si>
    <t>Plan Institucional de Posicionamiento.</t>
  </si>
  <si>
    <t>Videos de pronóstico diario del tiempo producidos.</t>
  </si>
  <si>
    <t>Eventos de rendición de cuentas realizados.</t>
  </si>
  <si>
    <t>Personal capacitado y comprometido con el cumplimiento de la misión institucional.</t>
  </si>
  <si>
    <t xml:space="preserve">Formular el Plan Estratégico de Recursos Humanos: que contenga políticas   y parámetros de operación para el diseño del PIC, Plan de Bienestar e Incentivos, Evaluación de Desempeño.
</t>
  </si>
  <si>
    <t>% cumplimiento del Plan Institucional de Capacitación, PIC.</t>
  </si>
  <si>
    <t xml:space="preserve">% cumplimiento del Programa de Bienestar Social.
</t>
  </si>
  <si>
    <t>% cumplimiento del Programa de Estímulos e Incentivos.</t>
  </si>
  <si>
    <t>Ejecución del Plan Estratégico</t>
  </si>
  <si>
    <t xml:space="preserve">Actualización Estudio Técnico -Fortalecimiento Institucional
</t>
  </si>
  <si>
    <t>IDEAM dotado de los bienes y servicios necesarios para que los usuarios accedan a la información que genera la Entidad.</t>
  </si>
  <si>
    <t>FUNCIONAMIENTO POA</t>
  </si>
  <si>
    <t>FUNCIONAMIENTO DESAGREGACIÓN ANEXO RESOLUCIÓN DE INCORPORACIÓN</t>
  </si>
  <si>
    <t>Servicios personales indirectos más gastos generales</t>
  </si>
  <si>
    <t>Servicios personales asociados a la nómina</t>
  </si>
  <si>
    <t>Transferencias corrientes</t>
  </si>
  <si>
    <t>Total funcionamiento 2015</t>
  </si>
  <si>
    <t>TOTAL FUNCIONAMIENTO</t>
  </si>
  <si>
    <t xml:space="preserve">TOTAL INVERSIÓN </t>
  </si>
  <si>
    <t>TOTAL PRESUPUESTO 2016</t>
  </si>
  <si>
    <t xml:space="preserve"> Capas oficializadas y dispuestas en los diferentes medios de acceso</t>
  </si>
  <si>
    <t>DECRETO 2550 DIC.30 DE 2015</t>
  </si>
  <si>
    <t>APORTE NACIÓN</t>
  </si>
  <si>
    <t>APORTES NACIÓN 11</t>
  </si>
  <si>
    <t>APORTES NACIÓN 13</t>
  </si>
  <si>
    <t xml:space="preserve"> Laboratorios acreditados y/o organizaciones autorizadas
</t>
  </si>
  <si>
    <t>Brindar soporte técnico, jurídico, administrativo y financiero al proyecto de inversión del IDEAM</t>
  </si>
  <si>
    <t>Soporte técnico, jurídicos, administrativo y financiero operando en el proyecto de inversión.</t>
  </si>
  <si>
    <t>Promover el desarrollo del Talento Humano para el mejorar y fortalecer su desempeño. Ejecución plan estratégico</t>
  </si>
  <si>
    <t>Acreditar laboratorios ambientales y autorizar organizaciones, desarrollar un sistema de información para acreditación y adelantar evaluación en las pruebas de desempeño para los laboratorios.</t>
  </si>
  <si>
    <t>Oferta, Hidrodinámica, dinámica de sedimentación, demanda, calidad del agua y riesgos asociados al agua caracterizados en dos áreas hidrográficas.</t>
  </si>
  <si>
    <t xml:space="preserve">Documentos con avances y productos  temáticos en áreas hidrográficas seleccionadas.
</t>
  </si>
  <si>
    <t>Tipología de indicador</t>
  </si>
  <si>
    <t>Se empezó a descargar los indicadores de variabilidad climática de la NOAA y se hizo una revisión bibliográfica de la relación de dichos indicadores con la precipitación en Colombia.</t>
  </si>
  <si>
    <t>NO TIENE META PARA ESTE AÑO</t>
  </si>
  <si>
    <t xml:space="preserve">Documento elaborado </t>
  </si>
  <si>
    <t>Gestión para la implementación de radar meteorológico para el monitoreo y seguimiento de las lluvias en tiempo real.</t>
  </si>
  <si>
    <t>Informes de gestión adelantados</t>
  </si>
  <si>
    <t>Adquirir equipos multimedia para difusión contenidos digitales  comunicación interna y externa.</t>
  </si>
  <si>
    <t>Adquirir Hardware y Software, para divulgación Grupo de Comunicaciones.</t>
  </si>
  <si>
    <t>Eficiencia</t>
  </si>
  <si>
    <t>Efectividad</t>
  </si>
  <si>
    <t>Eficacia</t>
  </si>
  <si>
    <t>Informe monitoreo de medios de comunicación del IDEAM elaborado</t>
  </si>
  <si>
    <t>Sedes adecuadas</t>
  </si>
  <si>
    <t xml:space="preserve">* Se han establecido sesenta y cuatro (64) conglomerados de parcelas a nivel nacional, regiones de los Andes, Caribe, Orinoquia, Amazonia y Pacífico y una (1) parcela permanente de una (1) hectárea, esta última en el Pacífico 
* Del 25 de julio al 5 de agosto se llevó a cabo el taller de entrenamiento en aspectos relacionados con los procesos de aseguramiento de calidad en el marco de la implementación del IFN el cual contó con la participación de expertos del servicio forestal de EEUU.
* Diseño de formularios de campo para el registro de información en la plataforma OpenForis 
* 80% de la información levantada en 2015 migrada a la base de datos
* 81% de la información de conglomerados levantados en 2016 en base de datos
* Se realizaron reuniones de socialización del Inventario Forestal Nacional con el Ministerio de Agricultura y Desarrollo Rural en las que se presentó el proyecto, sus alcances, variables para las cuales se generará información y usos de la misma
</t>
  </si>
  <si>
    <t>Construcción  fase I de laboratorio</t>
  </si>
  <si>
    <t>Construcción  Fase I Laboratorio de Calidad Ambiental Puente Aranda y adecuación y mantenimiento de las sedes y oficinas a nivel nacional.</t>
  </si>
  <si>
    <t>Se han seleccionado las estaciones que se tendrán en cuenta para generar los indicadores a nivel regional y nacional.</t>
  </si>
  <si>
    <t>Se esta diseñando los algoritmos de cálculo para generar los indicadores.</t>
  </si>
  <si>
    <t>Está en revisión interna la primera versión del documento generado. Este documento inicial se elaboró en el marco del contrato 106 de 2016.</t>
  </si>
  <si>
    <t>A Agosto 31 se dispone de 1 mapa de inundación,  de la población de Montelíbano (Córdoba)</t>
  </si>
  <si>
    <t>Se cuenta con mapas de amenaza por inundación para  Ayapel, San Marcos, Caimito y San Benito.</t>
  </si>
  <si>
    <t>Se realizaron las reuniones  entre el grupo consultor de Deltares (recursos de cooperación Internacional), el contratista nacional para tal fin y las entidades nacionales. El documento final esta en elaboración. Se presenta como soporte del avance el documento preliminar. Los recursos que estaban previstos para esta actividad se redireccionarán.</t>
  </si>
  <si>
    <t>Se han realizado talleres de Capacitación (taller CRA - Barranquilla, se realizó taller regional en Bogota ( 9 y 10 de junio  y en Cali (23 y 24 de junio). El quinto taller se realizó en julio en AMVA -  Medellín. Se cuenta con listas de asistencia y soportes disponibles talleres.</t>
  </si>
  <si>
    <t>Se ha hecho la contratación de un profesional para el desarrollo del plan de mejoramiento de las operaciones estadísticas de monitoreo y seguimiento de la calidad del aire , en este sentido Se elaboró el CALENDARIO PARA LA DIFUSIÓN ANUAL DEL INFORME DEL ESTADO DE LA CALIDAD DEL AIRE EN COLOMBIA  de forma coordinada con los profesionales del grupo Sisaire, De acuerdo al plan de mejoramiento establecido entre el IDEAM y DANE, para el hallazgo 3. PE_LD se instauran dos actividades, entre las que se encuentra “Establecer métodos de control para dar cumplimiento al calendario de difusión” y como producto el anexo al documento metodológico sobre el "Diseño de Métodos  y  Mecanismos para el Control de Calidad". Una vez revisados los lineamiento s del DANE y la documentación con que contaba la operación estadística, se decidió elaborar un documento adicional denominado “Plan de Difusión de los Productos del Procesamiento Estadístico del Sisare”, que reemplaza al anexo del documento metodológico sobre Diseño de Métodos  y  Mecanismos para el Control de Calidad" y permite dar cumplimiento  a la primera actividad a realizar para el levantamiento del hallazgo.</t>
  </si>
  <si>
    <t>A partir de los resultados obtenidos del cruce de datos de concentraciones de contaminantes atmosféricos con variables meteorológicas, el 19 de julio de 2016 se llevó a cabo, con el apoyo de la Ingeniera Ana María Hernández, una reunión de socialización de resultados con el Subdirector de Meteorología, Franklyn Ruiz y los profesionales Henry Benavides y Luis Barreto, pertenecientes a la misma dependencia.
La propuesta de presentación para la respectiva socialización fue enviada a la Ingeniera Ana María Hernández el 19 de julio de 2016. 
Con base en la consulta entregada por la Oficina de Informática del IDEAM en el mes de julio, se realizó un nuevo procesamiento de la información mediante la herramienta de programación R con el objetivo de identificar novedades en la base de datos de SISAIRE. Los cambios corresponden principalmente a los resultados de la gestión llevada a cabo con las autoridades ambientales en meses pasados en cuanto a la revisión de posibles inconsistencias en relación con los datos de calidad del aire de 2015 y con los datos meteorológicos de 2011 a 2015.
De igual manera se continuo con la gestión en las autoridades ambientales para la información de datos de los sistemas de calidad del aire.</t>
  </si>
  <si>
    <t xml:space="preserve">Teniendo en cuenta que la información oficial con la cual se elaborará el Informe  Nacional  Generación  y Manejo  de Residuos o Desechos Peligrosos  en Colombia  Año  2015 sólo se puede  bajar de la plataforma del IDEAM hasta el 9 de septiembre del 2016, se realizaron los siguientes avances  a corte 31 de agosto:
• Introducción (Se presenta un borrador el cual será alimentado y revisado permanentemente, con la información que se obtenga dentro del proceso de construcción del documento)
• Antecedentes (Se elaboró grafica con la información encontrada en la página www. basel.int, sobre la generación de residuos peligrosos a nivel mundial)
• CAPITULO 3: 
Como avance del capítulo 3 se presenta la siguiente información: 
1. Plantilla para elaborar los gráficos de generación de residuos peligros por jurisdicción de Autoridad Ambiental año 2015)
2. Plantillas para procesamiento de datos por autoridad ambiental
</t>
  </si>
  <si>
    <t>No se han presentado avances dentro de la actividad, se sigue asistiendo a las reuniones del COT y se ha apoyado la creación del estatuto de uso adecuado del territorio. En este mismo sentido se comenzó la elaboración de un documento con conceptos sobre ordenamiento ambiental del territorio y la competencia del IDEAM en temas de ordenamiento con otras entidades que requieran servicios</t>
  </si>
  <si>
    <t>La transmisión a 31 de Agosto de 2016 es de 13579 registros ( 2323 del RUA Manufacturero, 264 del inventario PCB  y  10.992 de RESPEL), superando antes de finalizar el año, la meta propuesta de 12.000 registros en estado transmitido por las autoridades ambientales.  Este logro ha sido el resultado del envío por parte de la Subdirección, del estado de la transmisión a cada autoridad ambiental y del apoyo solicitado al Ministerio de Ambiente y Desarrollo Sostenible, para la mejora en la oportunidad de reporte de la información.</t>
  </si>
  <si>
    <t xml:space="preserve">Se continua con el análisis de los datos enviados por las autoridades para la elaboración del siguiente documento con el boletín de calidad del Aire. </t>
  </si>
  <si>
    <t>Se tienen a la fecha 192 laboratorios acreditados y 30 OEC autorizados
Soportes: X:\Estudios Ambientales\ORDENAMIENTO AMBIENTAL DEL TERRITORIO\2016\Planeación\Indicadores POA bimensuales\3. Soportes Mayo-Junio</t>
  </si>
  <si>
    <t>Aparte de los boletines mensuales emitidos por parte del Grupo de Tercera Comunicación Nacional  Julio y Agosto (14 y  15)  se encuentran en proceso de diagramación y edición los documentos de análisis cienciométrico, el documento ABC de cambio climático igualmente se encuentra en proceso de diagramación</t>
  </si>
  <si>
    <t>El proceso de la información incluye los años 2015 y 2016. La operación de la red se inició en el mes de abril y a agosto se ha adelantado el proceso de información, teniendo en cuenta que la información hidrológica se verifica de manera anual. El avance de los meses procesados del 2015 va en 71% y del 2016 en el 25%, para los dos años van en 49%.</t>
  </si>
  <si>
    <t>Se entregaron a la oficina asesora jurídica los estudios previos con todos los soportes para adelantar el proceso para el contrato interadministrativo con el INM.</t>
  </si>
  <si>
    <t>Se continua revisando la información existente en el IDEAM de los trabajos realizados en el tema de reingeniería de la red.</t>
  </si>
  <si>
    <t xml:space="preserve">*Se actualizaron 8 documentos del Sistema de Gestión Integrado, los cuales se encuentran publicados en el siguiente link http://sgi.ideam.gov.co/mapa-de-procesos.
*Se realizaron reuniones con los lideres de cada uno de los sistemas de gestión que se manejan en el Instituto con el fin de articularlos al SGI.
*Se están llevando a cabo dos reuniones por mes del Equipo Técnico Operativo del SGI, con el fin de mantener el Sistema de Gestión Integrado del Instituto y realizar concientización de los diferentes sistemas de gestión a los funcionarios y contratistas. 
*Se realizo mejora al mapa de procesos del Instituto. 
</t>
  </si>
  <si>
    <t>META CUMPLIDA</t>
  </si>
  <si>
    <t xml:space="preserve">el porcentaje de ejecución para el rubro de funcionamiento fue de un 56% y de inversión fue de 48% a 31 de agosto de 2016
</t>
  </si>
  <si>
    <t>Durante los meses de julio y agosto de 2016 no se proyectaron actividades de este tipo.</t>
  </si>
  <si>
    <t>Para la adquisición del hardware y software de Comunicaciones se adelantó el trámite para propuesta al mercado, la cual no contó con proponentes, por lo cual está pendiente por contratar.</t>
  </si>
  <si>
    <t>Estadísticas año 2015. La actualización de la información se está desarrollando entre los funcionarios de la Subdirección de Hidrología con el apoyo de los contratistas de las áreas operativas y Bogotá (a través de contratos de prestación de servicios: 088 de 2016 y 090 de 2016). 
La actualización de las curvas IDF (actividad que no se realiza anualmente) se está desarrollando a partir de contrato 113 de 2016 con Universidad Nacional  Sede Bogotá</t>
  </si>
  <si>
    <t>Caracterización de la dinámica de sedimentos en diez subzonas hidrográficas.</t>
  </si>
  <si>
    <t>Reunión Técnica Grupo IDEAM-UNAL MANIZALES socialización avances, discusión metodologías a utilizar para la modelación de los sedimentos en la Subzona de la Orinoquía y concertación de contenidos del documento “Erosión, transporte y Depósito de sedimentos a nivel de cuenca como una herramienta para la gestión.     Entrega Informe 2: Avances en los documentos formulación proyecto ”Erosión, transporte y Depósito de sedimentos a nivel de cuenca como una herramienta para la gestión” y “Aspectos técnicos de la modelación hidrosedimentológica en una zona hidrográfica de la Orinoquia”.  Orfeos 20169910069132 y 20169910104092 del expediente  201610202720600001E</t>
  </si>
  <si>
    <t>Consolidar información de la red y el programa  nacional de aguas subterráneas.</t>
  </si>
  <si>
    <t>Se adelantó el concurso de méritos No. 01 de 2016 participando en las funciones del comité evaluador en el componente técnico dando respuesta a las observaciones y aportando la evaluación técnica. Dicho concurso esta publicado en el SECOP en el siguiente link: ttps://www.contratos.gov.co/consultas/detalleProceso.do?numConstancia=16-15-5325533
El contrato que resulte del concurso de méritos contribuirá con ADELANTAR ACTIVIDADES PARA LA IMPLEMENTACIÓN DEL PROGRAMA NACIONAL DE MONITOREO DEL RECURSO HÍDRICO EN SU COMPONENTE DE AGUA SUBTERRÁNEA EN RELACIÓN CON EL INVENTARIO DE PUNTOS DE AGUAS SUBTERRÁNEAS EN PUERTO GAITÁN, META</t>
  </si>
  <si>
    <t>Se adelanta el contrato 222-2016 el busca apoyar la continuación de las actividades de implementación de la red básica nacional de agua subterránea. Durante este periodo se avanzado en la definición de los nuevos puntos donde se requiere la instalación de estaciones Isotópicas (Quibdó, Bahía Solano, Macarena, Cúcuta y Arauca). Se hizo un diagnóstico del estado actual de los convenios y se inició la gestión para suscribir los que están finalizados.</t>
  </si>
  <si>
    <t>Plan estratégico del Laboratorio de Calidad Ambiental</t>
  </si>
  <si>
    <t>Documentos con elementos de análisis para planear la implementación de un sistema de alertas tempranas de calidad de agua</t>
  </si>
  <si>
    <t>Se cumplió con el 50% que corresponde a uno de los documentos (esta parte corresponde al contrato 106 de 2016),  quedando pendiente la parte de bioindicación que está a cargo del grupo de Laboratorio de Calidad. (el porcentaje de avance está en proporción del volumen de muestras de físico - química respecto al de bioindicación)</t>
  </si>
  <si>
    <t>Con el avance realizado (esta parte corresponde al contrato 106 de 2016),  quedando pendiente la parte de bioindicación que está a cargo del grupo de Laboratorio de Calidad. (el porcentaje de avance está en proporción del volumen de muestras de físico - química respecto al de bioindicación)</t>
  </si>
  <si>
    <t>Mapas de crecientes súbitas en dos departamentos.</t>
  </si>
  <si>
    <t xml:space="preserve">A la fecha, se dispone de la  Modelación Hidrológica e Hidráulica del río San Jorge. Y la Modelación del río Cauca entre Caucasia y  Guaranda. </t>
  </si>
  <si>
    <t>Se avanza en: 1) Se configuran en la versión stand Alone los modelos del río San Jorge (hidrológico e hidráulico), el modelo hidrológico de la Coquera 2) se configura el modelos hidráulico entre Salgar y Barrancabermeja  luego de su recalibración.</t>
  </si>
  <si>
    <t>Implementación del plan estratégico del centro nacional de modelación.</t>
  </si>
  <si>
    <t>Durante 2015 se instalaron los siguientes nodos: CORPOGUAVIO, CODECHOCÓ, CORALINA, CORPOAMAZONIA, CARSUCRE, CORMACARENA, CORPORINOQUIA Y CDA. En 2016 se reactivo nodo de CAR a solicitud de la entidad. Actualmente se cuenta con 16 nodos operando, se cumplió la meta de implementación de nodos, las actividades y recursos en 2016 se orientan a la operación de los nodos y mejoramiento de la operación del SIRH. 
Se realizó contratación de personal para desarrollo de actividades. Para monitorear el funcionamiento de los nodos se genera informe semanal de estado de operación de nodos. Se inició proceso de sincronización de datos pendientes. 
Para este efecto  se cuenta con los siguientes contratos:
089 (líder técnico, soporte y mantenimiento del SIRH),  227 (sincronización datos de nodos), 231 (cargue masivo desde Excel y serv. web),  221 (disponibilidad de nodos),  223 (mejoras a usabilidad y reportes)</t>
  </si>
  <si>
    <t>Realizar actividades para fortalecer  el  grupo de investigación del Ideam reconocido por Colciencias y desarrollar actividades para mejorar la investigación, del instituto de hidrología, meteorología y estudios ambientales Ideam</t>
  </si>
  <si>
    <t>Se ha hecho la recopilación de información de los diferentes indicadores que se van a integrar al informe. De igual manera se ha comenzado la recepción de información de los institutos que conforman el SINA, tales como el IAvH y el INVEMAR. Se han llevado a cabo las reuniones para hacer la revisión del avance del informe con la subdirectora y el equipo encargado de la elaboración del informe.</t>
  </si>
  <si>
    <t>Desarrollo de la segunda fase del plan de mejoramiento de las operaciones estadísticas,  Registro de Generación y Manejo de Residuos o Desechos Peligrosos – RESPEL y del Subsistema de Información sobre la calidad del Aire – SISAIRE; se consolidarán las versiones finales del conjunto de documentos de metodología general desarrollados en la primera fase, así mismo el desarrollo de las acciones y productos señalados según cronograma del plan de mejoramiento (4 actividades AIRE y 8 actividades RESPEL)</t>
  </si>
  <si>
    <t>se hizo la descarga de las sábanas de información de los meses de Julio y Agosto las cuales son el insumo para la elaboración del informe. Cabe resaltar que la información enviada por las autoridades puede ser transmitida hasta el día 31 de Julio.</t>
  </si>
  <si>
    <t>Procesar y analizar los datos de Generadores de Residuos o Desechos Peligrosos correspondientes al 2014-2015 y apoyar la construcción del informe nacional de Generación y Manejo de Residuos o Desechos Peligrosos – RESPEL (2013-2014-2015)</t>
  </si>
  <si>
    <t>* Documento de Análisis y orientaciones para  zonificación por regiones y conflictos ambientales
* Mapas de conflicto de uso de los recursos naturales por región</t>
  </si>
  <si>
    <t>Documento preliminar con identificación de conflictos de uso en la región de la Orinoquía.</t>
  </si>
  <si>
    <t>Gestión del conocimiento en calidad del aire</t>
  </si>
  <si>
    <t xml:space="preserve">Se ha hecho la adjudicación del proponente para la calificación de las pruebas y fue adjudicado un contrato por  $78822000. Los proponentes han recibido la información por parte del IDEAM y se espera retroalimentación por parte del proponente para aclarar dudas en la generación de los informes. </t>
  </si>
  <si>
    <t xml:space="preserve">Generar información relevante para el conocimiento del cambio climático en Colombia </t>
  </si>
  <si>
    <t>Documentos generados</t>
  </si>
  <si>
    <t>Planes de adaptación y mitigación  para el cambio climático en las regiones</t>
  </si>
  <si>
    <t>El documento final del inventario de gases de efecto invernadero se encuentra consolidando cálculos, de igual manera se tienen los documentos de los consultores para los protocolos, de esta manera se espera que se comience el trabajo de diagramación y edición para tener el documento final la primera semana del mes de Noviembre</t>
  </si>
  <si>
    <t>* Versión preliminar de la estimación de la deforestación para el periodo 2014-2015 a nivel nacional, se realiza el proceso de revisión final de los resultados.  
     El preprocesamiento,  procesamiento  y generación del compuesto anual de deforestación para el 2015 está finalizado.
*  Generación de las Alertas Tempranas de Deforestación para el Primer y Segundo Trimestre de 2016 usando imágenes MODIS.
*  Generación de Alertas Tempranas de Deforestación para el área de interés de Corazón de la Amazonia usando imágenes Sentinel 1a y 1b.</t>
  </si>
  <si>
    <t xml:space="preserve">Mediante el contrato 092 IDEAM - UDCA, se avanzó en la  elaboración de los insumos técnicos para establecer la línea base de degradación de suelos por salinización en Colombia a escala 1:100.000, Fase II, con los siguientes productos a)Documento técnico del segundo informe de los trabajos de campo realizados en el área Hidrográfica Magdalena -  Cauca.
b) Informe técnico consolidado de la información documental y cartográfica disponible para la elaboración de la línea base de degradación de suelos por salinización.
c)Cobertura digital y base de datos estructurada y consolidada de cada uno de los insumos técnicos (biofísicos y socioeconómicos) con su respectivo control de calidad cartográfico y temático (coberturas digitales de uso del suelo, distritos de riego y calidad del agua, proyectos agrícolas, mineros, entre otros).
d)Cobertura digital de los trabajos de campo y los resultados de los análisis fisicoquímicos de suelos y calidad de aguas, levantados en campo en la fase II, consolidado. e)Cobertura digital de avance de la zonificación de los procesos de degradación de suelos por salinización del área hidrográfica Magdalena Cauca, escala 1:100,000, formato Shape File y GDB.  Los avances se pueden consultar en X:\Ecosistemas\1-SUELOS Y TIERRAS\2016\Info Suelos\Contrato 092 de 2016\Informes 2016\Informe Julio 2016. 
</t>
  </si>
  <si>
    <t xml:space="preserve">* Se actualizó la plantilla principal del portal Web del SIAC, atendiendo recomendaciones de la oficina de Informática del IDEAM, se diagramaron nuevos contenidos lo cuales están en proceso de edición 
* Elaboración y envío de los boletines SIAC correspondientes a los meses de julio y agosto
* Realización del Taller: Herramientas para la gestión de la información ambiental los días 23 y 24 de agosto con representantes de las corporaciones CORMACARENA, Corpoguavio, Corpochivor, Corpoboyacá y Secretaría Distrital de Ambiental.
* Elaboración de un afiche divulgativo general sobre los subsistemas del SIAC y uno particular sobre el subsistema Registro Único Ambiental.
* Elaboración de un material multimedia sobre servicios de información en el SIAC
</t>
  </si>
  <si>
    <t>Se eliminaron 600  metadatos del sistema de gestión de metadatos geonetwork, que no tenían información en la base de datos geográfica. Se  revisaron e hicieron observaciones a los documentos de la Infraestructura de datos espaciales sobre  políticas de calidad de información geográfica, custodia de información geográfica, disposición, acceso y uso de la información geográfica, producción de información geográfica y  propiedad intelectual, derechos de autor. Se han realizado procesos de mantenimiento y actualización a los geoservicios., se dispuso en la geodatabase en los geoservicios y en el visor la capa de coberturas de paramos, se realizo la presentación del visor institucional al Departamento Nacional de Planeacion. Se actualizo la capa del catalogo Nacional de estaciones. Se realizo la revisión y organización de la información se aptitud agroclimática decadal para labores agrícolas durante el periodo 1981-2010, Clasificación climática de Koppen durante el periodo 1981-2010, Índice hídrico de thomthwaile durante el periodo 1981-2010, lluvias máximas absolutas en 24 horas periodo de retorno de 10 años periodo 1981-2010,  lluvias máximas absolutas en 24 horas periodo de retorno de 20 años periodo 1981-2010,luvias máximas absolutas en 24 horas periodo de retorno de 30 años periodo 1981-2010, lluvias máximas absolutas en 24 horas periodo de retorno de 40 años periodo 1981-2010, lluvias máximas absolutas en 24 horas periodo de retorno de 50 años periodo 1981-2010, lluvias máximas absolutas en 24 horas periodo de retorno de 100 años periodo 1981-2010, Precipitación total trimestral promedio multianual durante el periodo 1981-2010, Precipitación decadal promedio multianual durante el periodo 1981-2010,Regimen pluviométrico de Colombia durante el periodo 1981-2010, Sequia durante el periodo abril de 1976 a julio de 1977. Sequia durante el periodo julio de 1982 a diciembre de 1983, Sequia durante el periodo julio de 2002 a abril de 2003.</t>
  </si>
  <si>
    <t>Se han publicado el boletines climático de mayo y junio en:
http://www.ideam.gov.co/web/tiempo-y-clima/climatologico-mensual.
El boletín del altiplano cundiboyacense al día se estima que este para el 21 de julio de 2016</t>
  </si>
  <si>
    <t>Efecto de la variabilidad climática en los  cambios de los regímenes de precipitación</t>
  </si>
  <si>
    <t>El Grupo de Meteorología Aeronaútica elabora horariamente reportes meteorológicos para la aeronavegación y sus reportes a nivel horario están publicados y actualizados en este enlace:
http://bart.ideam.gov.co/metares/</t>
  </si>
  <si>
    <t>Se realizó implementación de la predicción climática con el modelo ensamblado de la NOAA en baja resolución para precipitación y temperatura media del aire.</t>
  </si>
  <si>
    <t xml:space="preserve">Nota Técnica sobre evidencias de cambio climático
</t>
  </si>
  <si>
    <t>Nota Técnica  sobre la sequia en Colombia</t>
  </si>
  <si>
    <t>Se elaboraron los balances hídricos, se obtuvieron los índices de déficit y se calcularon los fechas óptimas de siembra de acuerdo con el período de crecimiento.</t>
  </si>
  <si>
    <t>Actualizar variables meteorológicas del banco de datos.</t>
  </si>
  <si>
    <t>Estaciones con control de calidad y con información de precipitación las 24 horas</t>
  </si>
  <si>
    <t>La Fundación Universitaria Los Libertadores en su reporte del 6 de septiembre presentó la evaluación de 172,155 gráficas diarias de precipitación para 55 estaciones. De las 59 estaciones donde se encontraron datos atípicos, se corrigieron valores de temperatura y precipitación de 47 estaciones; labor realizada con el apoyo de las Áreas Operativas 1, 2, 3, 4, 6 y 8.</t>
  </si>
  <si>
    <t>La Universidad Nacional de Colombia entrego las serie diaria de temperatura media, mínima y máxima para el período 1974-2014 en formato Excel.</t>
  </si>
  <si>
    <t>Se instalaron las estaciones de los aeropuertos El Edén - Armenia y Alfonso López - Valledupar. Están pendientes por permiso las de los aeropuertos de las ciudades de Santa Marta, Ibagué y Neiva.</t>
  </si>
  <si>
    <t>Se encuentra en trámite el proceso de licitación pública N° o1 de 2016 para la instalación de 13 estaciones convencionales meteorológicas: 6 en el AO - 06 - Duitama, $ en AO - 04 - Neiva y 3 en AO - 09 - Cali. El proceso se debe adjudicar en septiembre.</t>
  </si>
  <si>
    <t>Plan Estratégico Red Hidrológica, Meteorológica y Ambiental  del IDEAM</t>
  </si>
  <si>
    <t>Una vez llevadas a cabo las visitas de campo con los posibles proponentes a los puntos de emplazamiento de los radares meteorológicos (Barrancabermeja, San José del Guaviare y Bahía Málaga) en el marco de la Licitación 003 de 2016como parte de las actividades del Convenio 004 de 2012 (IDEAM-FONDO ADAPTACIÓN), se procedió a seguir gestionando la suscripción de los comodatos con Ecopetrol, Ejercito Nacional y Armada Nacional respectivamente. A la fecha del presente informe, con Armada Nacional se llevaron a cabo dos reuniones a fin de aclarar dudas técnicas con relación a la instalación del radar en Bahía Málaga, producto de las citadas reuniones la Armada Nacional indico al IDEAM- Fondo y FAC, que no es posible la instalación del radar en este lugar dado que allí se encuentra un sensor activo de alta seguridad nacional que podría verse afectado (Soportes actas: 12 y 26 de Agosto de 2016); ante la nueva situación IDEAM avanzó en la gestión para la ubicación de un nuevo sitio de ubicación de este radar con ayuda del Ejercito Nacional en el Departamento del Cauca (Popayán), previamente adelantando un análisis de modelación de la cobertura y las condiciones meteorológicas y técnicas para su viabilidad en esta zona del país.  Para dar alcance a lo anterior, se tiene previsto llevar a cabo una visita inicial de reconocimiento a las instalaciones del Ejercito Nacional la primera semana de septiembre. Con respecto al comodato con Ecopetrol para la instalación del radar meteorológico en Barrancabermeja este fue firmado por las partes y de esta manera ya se encuentra oficializado su suscripción.  Con relación al comodato para San José del Guaviare, este aún se encuentra en proceso de revisión por el Ejercito Nacional.</t>
  </si>
  <si>
    <t>A partir de la disponibilidad de datos e información generada por la red de monitoreo de actividad por rayos, la Empresa Keraunos suministró al IDEAM los datos e información a través del contrato No. 164 de 2015 y el nuevo contrato 236 de 2016, para que la misma fuese incorporada a los boletines de condiciones hidrometeorológicas diarias generados por la Oficina del Servicio de Pronósticos y Alertas - OSPA los 365 días al año. A la fecha del presente informe, la OSPA reporta la generación de 310 boletines de condiciones hidrometeorológicas diarias (meses de julio 155 y agosto 155) . Los informes se encuentran disponibles en la página wweb del IDEAM y pueden ser consultados a través del siguiente enlace: http://goo.gl/U04LnU
 De la misma manera dichos boletines se envían vía email a: alcaldias@ideam.gov.co; alcaldes_personal@ideam.gov.co; asociaciones_ambientales@gov.co; corporaciones@ideam.gov.co; federaciones@ideam.gov.co; gestionriesgo_crepadyclopad@ideam.gov.co; gobernaciones@ideam.gov.co; ministerios_presidencia@ideam.gov.co, sina_otrasentidades@ideam.gov.co; auribe@ideam.gov.co.</t>
  </si>
  <si>
    <t>La Oficina del Servicio de Pronósticos y Alertas generó 9 Boletines Agrometeorológicos semanales entre julio y agosto de 2016, los cuales pueden ser consultados a través del siguiente enlace de la página web del IDEAM: http://goo.gl/WdLwp2
Adicionalmente generó 307 boletines diarios de pronósticos que incorpora la información de pronósticos por regiones los cuales  se encuentran disponibles en: A:\PRODUCTOS OSPA - NO BORRAR\BOLETINES DIARIOS PRONÓSTICO\Informe Condiciones Hidrometeorológicas\2016\julio y agosto.
La Oficina del Servicio de Pronósticos y Alertas emitió para los meses de mayo y junio de 2016  17 boletines de pronóstico para Cerrejón, los cuales son enviados mediante correo electrónico. Toda la información anterior  pueden ser consultadas en el archivo documental de la OSPA.</t>
  </si>
  <si>
    <t>Informe de seguimiento</t>
  </si>
  <si>
    <t>Fortalecer las capacidades de los Institutos de investigación del SINA para aportar en el proceso de toma de decisiones.</t>
  </si>
  <si>
    <t xml:space="preserve">Para la sede Duitama, se realizó visita para el acompañamiento técnico con la empresa Perenco y oferentes, con el fin de  resolver dudas respecto a la adecuación y ampliación de la sede. Así mismo la empresa Perenco selecciono el oferente para el desarrollo del contrato. Con respecto a la sede principal y al laboratorio de calidad ambiental de Fontibón se surtió todo el proceso técnico y jurídico para la publicación del proceso de contratación. </t>
  </si>
  <si>
    <t>Para el proceso de  construcción de Laboratorio fase  I (demolición, replanteo y trazado de estructura) se adelanto el proceso técnico y jurídico para la publicación del proceso de contratación Publica.</t>
  </si>
  <si>
    <t>Durante el cuarto bimestre de la vigencia 2016, De las ochenta y cuatro (84) actividades programadas; en este periodo se han ejecutado trece  (14), seis(6)  actividades del componente de Bienestar Social y siete (8) de SSGT.
-Consultas psicológicas individuales y grupales: por solicitud de los funcionarios.
-Día del conductor 15 de julio: (4 asistentes) (RADICADO NÚMERO ( 20162020008033).
- Acompañamiento en calamidades y fallecimientos: según ocurrencia del evento.
-IIIConcurso de fotografía: Busca fortalecer el sentido de pertenencia por el instituto, en el quehacer cotidiano de los funcionarios y contratistas de la familia IDEAM, la exposición se realizó del 8 al 29 de agosto, (12 concursantes), categorías. sentido de pertenencia con el instituto y sentido de pertenencia con el medio ambiente, evidencias (RADICADO NÚMERO 20162020009993).
-Otorgamiento de un día en el cumpleaños de cada funcionario: En este periodo solicitaron  (19) funcionarios. 
-Créditos educativos condonables
CONVENIO ICETEX
Se mantuvo el Convenio 2011-0472 mediante el cual algunos funcionarios se benefician con el financiamiento del 100% de sus estudios siempre y cuando cumplan con los requisitos del reglamento operativo que hace parte integral del mismo, se realizó seguimiento al convenio y trámites ante el Icetex para las renovaciones de los créditos educativos, los beneficiarios de dicho convenio son: IGNACIA TAMARA OMAÑA Y CAROLINA ROZO PRIETO. (2 beneficiarios).
Componente de Seguridad y salud en el trabajo: (8) actividades así:  
-Reunión y capacitación de la brigada de emergencias: (22 julio), organización brigada de emergencias, (11 asistentes)
-Seguimiento a gestión de cursos de Trabajo en Alturas – Áreas Operativas: AO 4 Neiva: tema: Trabajo Seguro en Alturas, (9 asistentes), (27 julio).
-Semana de la salud, se desarrollo  del 16 al 19 de agosto, (151 asistentes) durante esta jornada.  (RADICADO NÚMERO  20162020009673).
-Jornada de Donación de Sangre
-Ejecución de contrato de   exámenes  médicos.
-Capacitaciones COPASST
-Pausas activas sedes Bogota
-Primera entrega de las matrices de identificación de riesgos y peligros y planes de emergencias de áreas operativas y aeropuertos inspeccionados a la fecha.
Se reitera que presupuestalmente a la fecha se han comprometido para el proceso de contratación de exámenes médicos  $48.179.500, de los cuales se han ejecutado $7.549.500 .</t>
  </si>
  <si>
    <t xml:space="preserve"> Identificación de necesidades a nivel institucional</t>
  </si>
  <si>
    <t>Cubo de datos:
* Se realiza la primera salida de campo con IGAC para la toma de muestras espectrales en terreno en diferentes tipos de coberturas. En la salida participaron profesionales de IDEAM e IGAC.
*Se continua con el proceso de descarga de imágenes Landsat 7 del catálogo de USGS en nivel 1T en reflectancia de superficie para toda la cobertura nacional  de los años  2006 - 2014 (Aproximadamente 9300 imágenes descargadas en total). Por su parte se han ingestado al cubo imágenes para los años 2003 - 2004.
* Se continuaron desarrollando pruebas en la versión 2.0 del cubo de datos.
Mapa de Ecosistemas:  
* Se generó el cruce del shape "clima y geopedología" con el  shape de "cobertura", se revisó y editó la capa resultante. Todo de acuerdo a los estándares cartográficos del IDEAM.
* Para correr los procesos cartográficos, fue necesario dividir el shape en las cinco  áreas hidrográficas del país.
* Se incorporó la base de ecosistemas acuáticos de ambientes lóticos y lénticos, con el fin de mantener la información recopilada para la versión 1.0 del mapa y se verificó con la cobertura actual y las imágenes de satélite.
* Se realizó la identificación de los ecosistemas síntesis, ecosistemas generales y la unidad síntesis de los ecosistemas para cada área hidrográfica.
* Se generaron los Biomas generales y preliminares del mapa de ecosistemas versión 2.0.
* Se asoció la información de las unidades bióticas del Instituto Humboldt entregada en octubre de 2015, para conformar los "Biomas-Unidades Bióticas"
* Se cuenta con el resultado preliminar de los ecosistemas por área hidrográfica, el paso siguiente es la revisión de la consistencia Temática y la depuración de áreas pequeñas.
* La actualización de los ecosistemas se realizará solamente de los ecosistemas continentales, debido a que el INVEMAR no cuenta con información mas actualizada de los ecosistemas marinos.
Los avances se pueden consultar en: D:\VANESSA_MONTAÑEZ\VANESSA-2016\MAPA_ECOSISTEMAS_1_100000_V2.0\MAPA\RESULTADOS</t>
  </si>
  <si>
    <t>Al 31 de agosto de 2016, el Centro Europeo ha continuado enviando información al IDEAM, los cuales permiten incorporar a los boletines de pronósticos por regiones  productos desarrollados a partir del modelo del Centro Europeo ECMWF”. Dichos boletines  se generan 5 veces por día y son publicados en la página web del IDEAM. A la fecha de corte del presente informe se han generado por la Oficina del Servicio de Pronósticos y Alertas - OSPA 307 boletines que incorporan dicha información del Centro Europeo, los cuales se encuentran disponibles en: A:\PRODUCTOS OSPA - NO BORRAR\BOLETINES DIARIOS PRONÓSTICO\Informe Condiciones Hidrometeorológicas\2016\julio y A:\PRODUCTOS OSPA - NO BORRAR\BOLETINES DIARIOS PRONÓSTICO\Informe Condiciones Hidrometeorológicas\2016\agosto (Se adjuntan evidencias). Actualmente, estamos en el proceso de renovación de la licencia con el Centro Europeo, trámite que se inició el día 25-04-2016 con los correo entre Christophe Seynaeve &lt;Christophe.Seynaeve@ecmwf.int&gt; y la funcionaria de la OSPA Jeimmy Yanely Melo Franco &lt;jmelo@ideam.gov.co&gt; (anexo copia de los correos). El trámite se radicó a jurídica el día 14-07-2016 con el radicado e Orfeo 20161050001893 y con expediente No. 2013105992200005E. Es de aclarar que aunque el contrato está pendiente para la firma del ECMWF, el servicio de transmisión de datos no ha sido suspendido por parte del Centro Europeo.</t>
  </si>
  <si>
    <t>En los meses de julio y agosto de 2016, la Oficina del Servicio de  Pronósticos y Alertas presentó el pronóstico semanal a través del programa Agenda Colombia del canal institucional  de la Presidencia de la República , como productos de esta actividad se generaron 9 presentaciones estructuradas para tal fin. 
Por otra parte se reportan para los meses de julio y agosto, la realización de 9 presentaciones de Condiciones Hidrometeorológicos, en el marco de los Comités de Manejo realizados por la Unidad Nacional de Gestión del Riesgo de Desastres.  
Adicionalmente se llevaron a cabo 9  presentaciones ante Ministerios, Gobernaciones, Municipios, Corporaciones Autónomas regionales y otras entidades. Toda la información anterior  pueden ser consultada en el archivo documental de la OSPA. Para el presente periodo de reporte se asesoraron 9 entidades tales como: Amazonia, Antioquia, Nariño, Quindío, Tolima, Caldas, Magdalena, Huila y Valle del Cauca.
Adicionalmente fueron generados 2 boletines  informativos sobre el monitoreo de los Fenómenos de variabilidad climática "El Niño" y "La Niña" para los meses de mayo y junio. Los cuales pueden ser consultados en la página web del IDEAM: http://goo.gl/asPdRo</t>
  </si>
  <si>
    <r>
      <t>Se replanteó el esquema de desarrollo del documento que será elaborado por planeación y la Subdirección (no se hará este año contratación). Se propone nuevo alcance (para 2016) de lo cual se avanzó en: Diagnóstico de los equipos de laboratorio existentes, priorización de adquisición,  oficina de planeación remitió versión preliminar de la estructura del plan, la subdirección de hidrología remitió algunos insumos técnicos.</t>
    </r>
    <r>
      <rPr>
        <sz val="8"/>
        <color indexed="10"/>
        <rFont val="Calibri"/>
        <family val="2"/>
        <scheme val="minor"/>
      </rPr>
      <t xml:space="preserve"> </t>
    </r>
  </si>
  <si>
    <r>
      <t xml:space="preserve">* Se implementó el nuevo diseño  del catálogo de mapas en otras nuevas  20 capas geográficas, link catálogo http://www.siac.gov.co/Catalogo_mapas.html.
* Se realizó la instalación del componente de intercambio de cifras para el portal SIAC desde Parques Nacionales Naturales e INVEMAR </t>
    </r>
    <r>
      <rPr>
        <sz val="8"/>
        <color indexed="10"/>
        <rFont val="Calibri"/>
        <family val="2"/>
        <scheme val="minor"/>
      </rPr>
      <t xml:space="preserve">
</t>
    </r>
    <r>
      <rPr>
        <sz val="8"/>
        <rFont val="Calibri"/>
        <family val="2"/>
        <scheme val="minor"/>
      </rPr>
      <t>* Se formalizó convenio MADS - IAvH para la realización del  Dash Board de cifras de biodiversidad, el IDEAM participó con el diseño de las condiciones técnicas de este nuevo servicio que se visualizará a través del portal Web del SIAC.</t>
    </r>
  </si>
  <si>
    <r>
      <t xml:space="preserve">Para los meses de julio y agosto de 2016,  la Oficina de Pronósticos y Alertas generó:
- 62 Informes Diarios de Alertas  los cuales pueden ser consultados en la página web: http://www.pronosticosyalertas.gov.co/alertas y así mismo se encuentran disponibles en el archivo documental de la OSPA en A:\PRODUCTOS OSPA - NO BORRAR\BOLETINES DIARIOS PRONÓSTICO\Informes  Diarios de Alertas\2016\julio y A:\PRODUCTOS OSPA - NO BORRAR\BOLETINES DIARIOS PRONÓSTICO\Informes  Diarios de Alertas\2016\agosto.
- 62 Informes Diarios de Incendios de la Cobertura Vegetal en Colombia los cuales pueden ser consultados en la página web:http://goo.gl/zDjIo8
</t>
    </r>
    <r>
      <rPr>
        <sz val="8"/>
        <color indexed="10"/>
        <rFont val="Calibri"/>
        <family val="2"/>
        <scheme val="minor"/>
      </rPr>
      <t>-</t>
    </r>
    <r>
      <rPr>
        <sz val="8"/>
        <rFont val="Calibri"/>
        <family val="2"/>
        <scheme val="minor"/>
      </rPr>
      <t xml:space="preserve"> 59 informes diarios  Amenaza por deslizamientos los cuales pueden ser consultados a través de la pagina web de IDEAM: http://goo.gl/qKWkCn
- 124 Informes de Condiciones Hidrometeorológicas  los cuales pueden ser consultados a través de la pagina web de IDEAM: http://goo.gl/CmF1at
- En cuanto a informes relacionados con la situación sinóptica se generaron 62 Informes diarios de condiciones sinópticas los cuales pueden ser consultados en: A:\PRODUCTOS DIARIOS DE PRONOSTICO\SITUACIÓN SINÓPTICA\2016\julio y A:\PRODUCTOS DIARIOS DE PRONOSTICO\SITUACIÓN SINÓPTICA\2016\agosto Adicionalmente se generaron  para julio y agosto 2 informes resumen de condiciones sinópticas, los cuales pueden ser consultados en la página web de IDEAM a través del siguiente enlace: http://goo.gl/pCnCXW
</t>
    </r>
  </si>
  <si>
    <r>
      <t xml:space="preserve">1. Proceso de levantamiento de requerimientos, trámite de vigencia futura y primera versión del documento técnico para adquisición de software.
2. Soporte de operación y administración de los sistemas SSHM, Hydras y CNE. </t>
    </r>
    <r>
      <rPr>
        <sz val="8"/>
        <color indexed="10"/>
        <rFont val="Calibri"/>
        <family val="2"/>
        <scheme val="minor"/>
      </rPr>
      <t xml:space="preserve">Evidencias: </t>
    </r>
    <r>
      <rPr>
        <sz val="8"/>
        <rFont val="Calibri"/>
        <family val="2"/>
        <scheme val="minor"/>
      </rPr>
      <t>Actas y listas de asistencia a reuniones, memorandos y demás documentos técnicos. tickets de mesa de servicio, matrices de reportes de incidentes SSHM y CNE</t>
    </r>
  </si>
  <si>
    <r>
      <t xml:space="preserve">1. Se realizó el informe consolidado de las pruebas y se envío correo, solicitando reunión para establecer lineamientos a seguir.
2. Se realizó alistamiento para ambiente de producción. 
</t>
    </r>
    <r>
      <rPr>
        <sz val="8"/>
        <color indexed="10"/>
        <rFont val="Calibri"/>
        <family val="2"/>
        <scheme val="minor"/>
      </rPr>
      <t>Evidencias:</t>
    </r>
    <r>
      <rPr>
        <sz val="8"/>
        <rFont val="Calibri"/>
        <family val="2"/>
        <scheme val="minor"/>
      </rPr>
      <t xml:space="preserve">
X:\Informatica\General\Comisiones\Producción
X:\Informatica\General\Comisiones\pruebas\RESULTADO PRUEBAS DE USUARIO.docx
4. Mantenimiento evolutivo al aplicativo ORFEO según requerimientos de la Of. de Atención al Ciudadano (en pruebas).-
5. Mantenimiento Suite Versión Empresarial (contrato de soporte y mantenimiento por un año).</t>
    </r>
  </si>
  <si>
    <r>
      <t xml:space="preserve">Avanza ejecución contrato de outsourcing.
Contratos del mantenimiento preventivo sistema de recepción satelital, adquisición solución convergente para el Datacenter.
</t>
    </r>
    <r>
      <rPr>
        <sz val="8"/>
        <color indexed="10"/>
        <rFont val="Calibri"/>
        <family val="2"/>
        <scheme val="minor"/>
      </rPr>
      <t xml:space="preserve">Evidencia:
</t>
    </r>
    <r>
      <rPr>
        <sz val="8"/>
        <rFont val="Calibri"/>
        <family val="2"/>
        <scheme val="minor"/>
      </rPr>
      <t xml:space="preserve">\\cona\grpdata$\Informatica\General\Precontractual </t>
    </r>
    <r>
      <rPr>
        <sz val="8"/>
        <color indexed="10"/>
        <rFont val="Calibri"/>
        <family val="2"/>
        <scheme val="minor"/>
      </rPr>
      <t xml:space="preserve">
</t>
    </r>
  </si>
  <si>
    <r>
      <t xml:space="preserve">1. Actualización Documental en cumplimiento con lo requerido por el Modelo MSPI - En espera de oficialización.
 - Indicadores de Gestión 
 - Nomograma de Seguridad 
 - Organización_de_Seguridad (Roles y responsabilidades)
 - Reglamento interno de seguridad de la información 
 - Acuerdo de Uso de los Activos de Información 
 - Compromiso del manejo de la información IDEAM 
 - Estrategias Implementación CDA
 - Glosario seguridad de la información 
</t>
    </r>
    <r>
      <rPr>
        <sz val="8"/>
        <color indexed="10"/>
        <rFont val="Calibri"/>
        <family val="2"/>
        <scheme val="minor"/>
      </rPr>
      <t xml:space="preserve">Evidencias: </t>
    </r>
    <r>
      <rPr>
        <sz val="8"/>
        <color indexed="8"/>
        <rFont val="Calibri"/>
        <family val="2"/>
        <scheme val="minor"/>
      </rPr>
      <t xml:space="preserve">
\\cona\grpdata$\Informatica\General\SEGURIDAD\Seguridad 2016\Total General\Documentos Insumo 27001\Documentos General\Pendientes por Oficializar
2. Proceso Contractual Migración IPV4 - IPV6      
 - Reuniones con proveedores
     -Metrotel  -Yeapdata - ETB -CIntel -Renata
    - Actualmente la parte jurídica se encuentra validando cual será la modalidad de contratación
</t>
    </r>
    <r>
      <rPr>
        <sz val="8"/>
        <color indexed="10"/>
        <rFont val="Calibri"/>
        <family val="2"/>
        <scheme val="minor"/>
      </rPr>
      <t xml:space="preserve">Evidencia: 
</t>
    </r>
    <r>
      <rPr>
        <sz val="8"/>
        <color indexed="8"/>
        <rFont val="Calibri"/>
        <family val="2"/>
        <scheme val="minor"/>
      </rPr>
      <t xml:space="preserve">\\cona\grpdata$\Informatica\General\Precontractual 2016\29_IPv4_IPv6
3, Participación en mesas sectoriales para la seguridad de la información en sistemas críticos (ciberseguridad-ciberdefensa).
\\cona\grpdata$\Informatica\General\SEGURIDAD\Seguridad 2016\Total General\Infraestructuras Criticas
    </t>
    </r>
  </si>
  <si>
    <r>
      <t xml:space="preserve">1. Ajustes estudios Previos Consultoría para la adopción e implementación del marco de referencia de la arquitectura TI. publicación de pliegos, recepción y evaluación de propuestas.
2. Asistencia talleres virtuales (nueva pagina de datos abiertos)
</t>
    </r>
    <r>
      <rPr>
        <sz val="8"/>
        <color indexed="10"/>
        <rFont val="Calibri"/>
        <family val="2"/>
        <scheme val="minor"/>
      </rPr>
      <t xml:space="preserve">Evidencias:
</t>
    </r>
    <r>
      <rPr>
        <sz val="8"/>
        <rFont val="Calibri"/>
        <family val="2"/>
        <scheme val="minor"/>
      </rPr>
      <t>Correos electrónicos y Estudios previos, proceso y  adendas publicados en SECOP</t>
    </r>
  </si>
  <si>
    <r>
      <t xml:space="preserve">Esta actividad se adelantó por medio del contrato No. 165 de 2016, el cual opera desde el 1 de mayo hasta el 31 de diciembre de 2016. Durante los meses de julio y agosto de 2016 se grabaron, emitieron y publicaron 186 videos diarios del pronóstico del tiempo, los cuales se emitieron tres veces al día.                                                                                </t>
    </r>
    <r>
      <rPr>
        <u/>
        <sz val="8"/>
        <rFont val="Calibri"/>
        <family val="2"/>
        <scheme val="minor"/>
      </rPr>
      <t>Evidencia:</t>
    </r>
    <r>
      <rPr>
        <sz val="8"/>
        <rFont val="Calibri"/>
        <family val="2"/>
        <scheme val="minor"/>
      </rPr>
      <t xml:space="preserve"> Link canal YouTube IDEAM: Pronóstico diario del tiempo https://www.youtube.com/watch?v=Or50WyBsrow&amp;index=1&amp;list=PLouP7beVf8Wmu_B-5ZCnE8uQ8vUBjVpZ8 </t>
    </r>
  </si>
  <si>
    <r>
      <t xml:space="preserve">Esta actividad se adelantó por medio del contrato No. 201 de 2016, el cual opera desde el 16 de junio hasta el 31 de diciembre de 2016. El monitoreo de medios se realiza a partir del 16 de junio por medio de AT-Agencia.
</t>
    </r>
    <r>
      <rPr>
        <u/>
        <sz val="8"/>
        <rFont val="Calibri"/>
        <family val="2"/>
        <scheme val="minor"/>
      </rPr>
      <t>Evidencia:</t>
    </r>
    <r>
      <rPr>
        <sz val="8"/>
        <rFont val="Calibri"/>
        <family val="2"/>
        <scheme val="minor"/>
      </rPr>
      <t xml:space="preserve"> Reporte Infoanálisis de medios.</t>
    </r>
  </si>
  <si>
    <r>
      <t xml:space="preserve">A partir de este bimestre, el indicador de cumplimiento  del PIC 2016, se evalúa acorde a las líneas programáticas de capacitación delimitadas en el Plan , por lo anterior se encuentra que en este periodo se ejecutaron cuatro (4) líneas programáticas relacionadas así:
</t>
    </r>
    <r>
      <rPr>
        <u/>
        <sz val="8"/>
        <rFont val="Calibri"/>
        <family val="2"/>
        <scheme val="minor"/>
      </rPr>
      <t>-Hidrologia y meteorología básica</t>
    </r>
    <r>
      <rPr>
        <sz val="8"/>
        <rFont val="Calibri"/>
        <family val="2"/>
        <scheme val="minor"/>
      </rPr>
      <t xml:space="preserve">
AO 4 Neiva: tema: Capacitación Altimetría, (9 asistentes), (18 al 25 de julio).
</t>
    </r>
    <r>
      <rPr>
        <u/>
        <sz val="8"/>
        <rFont val="Calibri"/>
        <family val="2"/>
        <scheme val="minor"/>
      </rPr>
      <t>-Ingles</t>
    </r>
    <r>
      <rPr>
        <sz val="8"/>
        <rFont val="Calibri"/>
        <family val="2"/>
        <scheme val="minor"/>
      </rPr>
      <t xml:space="preserve">: Nivel A1, Sector ambiente, (21 asistentes), (22 al 31 de agosto).
</t>
    </r>
    <r>
      <rPr>
        <u/>
        <sz val="8"/>
        <rFont val="Calibri"/>
        <family val="2"/>
        <scheme val="minor"/>
      </rPr>
      <t xml:space="preserve">-Ofimática
</t>
    </r>
    <r>
      <rPr>
        <sz val="8"/>
        <rFont val="Calibri"/>
        <family val="2"/>
        <scheme val="minor"/>
      </rPr>
      <t xml:space="preserve">AO1 Antioquia: tema: Herramientas Ofimática, (10 asistentes), (26 julio)
AO7 Pasto: tema: Optimización del trabajo en el computador, (8 asistentes), (14 de Julio).
AO10 Ibagué:  tema: Optimización del trabajo en el computador, (10 asistentes), (12 de Julio).
</t>
    </r>
    <r>
      <rPr>
        <u/>
        <sz val="8"/>
        <rFont val="Calibri"/>
        <family val="2"/>
        <scheme val="minor"/>
      </rPr>
      <t xml:space="preserve">-Gestión administrativa
</t>
    </r>
    <r>
      <rPr>
        <sz val="8"/>
        <rFont val="Calibri"/>
        <family val="2"/>
        <scheme val="minor"/>
      </rPr>
      <t xml:space="preserve">Talento Humano: Resolución 2388 Seguridad Social, (4 asistentes), (31 agosto).
</t>
    </r>
    <r>
      <rPr>
        <u/>
        <sz val="8"/>
        <rFont val="Calibri"/>
        <family val="2"/>
        <scheme val="minor"/>
      </rPr>
      <t xml:space="preserve">-Inducción
</t>
    </r>
    <r>
      <rPr>
        <sz val="8"/>
        <rFont val="Calibri"/>
        <family val="2"/>
        <scheme val="minor"/>
      </rPr>
      <t xml:space="preserve">En el mes de julio se realizó a dos (2) funcionarios y a doce (12) funcionarios ejecutada del 08 al 10 de agosto de 2016, el memorando   nro. 20162020009343 evidencia los cronogramas en cada uno de los Procesos de Inducción y Entrenamiento en el Puesto de Trabajo. (14 asistentes) 
</t>
    </r>
    <r>
      <rPr>
        <u/>
        <sz val="8"/>
        <rFont val="Calibri"/>
        <family val="2"/>
        <scheme val="minor"/>
      </rPr>
      <t xml:space="preserve">-Seguridad y Salud en el Trabajo
</t>
    </r>
    <r>
      <rPr>
        <sz val="8"/>
        <rFont val="Calibri"/>
        <family val="2"/>
        <scheme val="minor"/>
      </rPr>
      <t xml:space="preserve">AO 4 Neiva: tema: Trabajo Seguro en Alturas, (9 asistentes), (27 julio).
 asistentes: 85 funcionarios
.
Se reitera que presupuestalmente a corte del  31 de agosto se han ejecutado el 19,79%  de los  recursos asignados, equivalente    $ 17,816,750, relacionando distribuido en  las siguientes líneas programáticas:
</t>
    </r>
    <r>
      <rPr>
        <u/>
        <sz val="8"/>
        <rFont val="Calibri"/>
        <family val="2"/>
        <scheme val="minor"/>
      </rPr>
      <t xml:space="preserve">-Actualización en Manejo de Archivo
</t>
    </r>
    <r>
      <rPr>
        <sz val="8"/>
        <rFont val="Calibri"/>
        <family val="2"/>
        <scheme val="minor"/>
      </rPr>
      <t xml:space="preserve">Seminario Taller Archivo y gestión Documental para la Administración Pública - Res 0637 20-04-de 2016, (3 asistentes), (12-13 mayo), ($2,721,750).
</t>
    </r>
    <r>
      <rPr>
        <u/>
        <sz val="8"/>
        <rFont val="Calibri"/>
        <family val="2"/>
        <scheme val="minor"/>
      </rPr>
      <t>-Actualización en gestión financiera pública</t>
    </r>
    <r>
      <rPr>
        <sz val="8"/>
        <rFont val="Calibri"/>
        <family val="2"/>
        <scheme val="minor"/>
      </rPr>
      <t xml:space="preserve">
 V Congreso nacional de gestión financiera, Resolución Nro. 0376, 15-03-2016 (5 asistentes), (16-18 marzo), ($4,958,500).
VIII Congreso nacional de presupuesto público, Res 1166 de 2016,8-06-2016 (8 asistentes); (9-11 junio), ($ 10.136.500).  
Se informa que a corte 31 de Agosto, de las doce  (12)  líneas programáticas de capacitación del PIC 2016, se han desarrollado  ocho (8) líneas, las cuales corresponden a Competencias Blandas, Hidrología y Meteorología Básica, Inglés, Ofimática, Actualización en Manejo de Archivo, Actualización en gestión financiera pública,  Seguridad y Salud en el Trabajo, inducción.</t>
    </r>
    <r>
      <rPr>
        <sz val="8"/>
        <color indexed="10"/>
        <rFont val="Calibri"/>
        <family val="2"/>
        <scheme val="minor"/>
      </rPr>
      <t xml:space="preserve">
</t>
    </r>
    <r>
      <rPr>
        <sz val="8"/>
        <rFont val="Calibri"/>
        <family val="2"/>
        <scheme val="minor"/>
      </rPr>
      <t xml:space="preserve">
</t>
    </r>
    <r>
      <rPr>
        <u/>
        <sz val="8"/>
        <rFont val="Calibri"/>
        <family val="2"/>
        <scheme val="minor"/>
      </rPr>
      <t xml:space="preserve">
</t>
    </r>
    <r>
      <rPr>
        <sz val="8"/>
        <rFont val="Calibri"/>
        <family val="2"/>
        <scheme val="minor"/>
      </rPr>
      <t xml:space="preserve">
</t>
    </r>
    <r>
      <rPr>
        <u/>
        <sz val="8"/>
        <rFont val="Calibri"/>
        <family val="2"/>
        <scheme val="minor"/>
      </rPr>
      <t xml:space="preserve">
</t>
    </r>
  </si>
  <si>
    <r>
      <t xml:space="preserve">
Durante el mes de Julio se realizó el Comité de Estímulos e Incentivos , se aprueban solicitudes para auxilio educativo para tres (3) funcionarios por valor de $4'317.150, valor contemplado en el CDP 72116. (acta nro. o2).
Se realizó convocatoria única para la recepción de documentos para auxilio educativo para hijos menores de edad.
Se realizó gestión ante la Universidad Nacional Abierta y a Distancia UNAD para suscribir convenio con el IDEAM mediante el cual se otorgue descuento del 15% en cualquiera de los programas que ofrece esta institución. Se realizó reunión con la coordinadora del Grupo de Talento Humano y los representantes de la Univerisdad; se realizó reunión abierta de asesoría e información con los funcionarios. 
</t>
    </r>
    <r>
      <rPr>
        <u/>
        <sz val="8"/>
        <rFont val="Calibri"/>
        <family val="2"/>
        <scheme val="minor"/>
      </rPr>
      <t xml:space="preserve"> IDEA INNOVADORA</t>
    </r>
    <r>
      <rPr>
        <sz val="8"/>
        <rFont val="Calibri"/>
        <family val="2"/>
        <scheme val="minor"/>
      </rPr>
      <t xml:space="preserve">: se envío invitación a jurados externos para calificación del trabajo presentado por el funcionario Jorge Luis Ceballos Liévano, denominado "Monitoreo Glaciar Participativo MGP" y a la jefe inmediata.
</t>
    </r>
    <r>
      <rPr>
        <u/>
        <sz val="8"/>
        <rFont val="Calibri"/>
        <family val="2"/>
        <scheme val="minor"/>
      </rPr>
      <t xml:space="preserve"> EXCELENCIA INDIVIDUAL,</t>
    </r>
    <r>
      <rPr>
        <sz val="8"/>
        <rFont val="Calibri"/>
        <family val="2"/>
        <scheme val="minor"/>
      </rPr>
      <t xml:space="preserve">: durante  el mes de Agosto se envió la matriz de excelencia individual a los jefes de los funcionarios que cumplen con los requisitos para optar al premio Excelencia Individual.,encontrándose cuarenta y tres(43) funcionarios.
Los premios a la excelencia individual, idea innovadora y el reconocimiento a la antigüedad laboral se entregan en el evento de fin de año de reconocimiento a los logros laborales. 
Se reitera que presupuestalmente a corte del  31 de agosto se han desembolsado auxilios educativos  por    $ 8.246.550, es decir se ha ejecutado el 14,99% de los de los recursos asignados ($55.000.000) .
</t>
    </r>
  </si>
  <si>
    <t>SITUACION DE LA META CUATRIENAL</t>
  </si>
  <si>
    <t>MATRIZ DE INDICADORES CUATRIENALES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</si>
</sst>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quot;$&quot;\ * #,##0.00_);_(&quot;$&quot;\ * \(#,##0.00\);_(&quot;$&quot;\ * &quot;-&quot;??_);_(@_)"/>
    <numFmt numFmtId="165" formatCode="_(* #,##0.00_);_(* \(#,##0.00\);_(* &quot;-&quot;??_);_(@_)"/>
    <numFmt numFmtId="166" formatCode="#,##0.0"/>
    <numFmt numFmtId="167" formatCode="[$$-240A]\ #,##0"/>
    <numFmt numFmtId="169" formatCode="_-* #,##0.00\ _€_-;\-* #,##0.00\ _€_-;_-* &quot;-&quot;??\ _€_-;_-@_-"/>
    <numFmt numFmtId="170" formatCode="_ * #,##0.00_ ;_ * \-#,##0.00_ ;_ * &quot;-&quot;??_ ;_ @_ "/>
    <numFmt numFmtId="171" formatCode="_ &quot;$&quot;\ * #,##0.00_ ;_ &quot;$&quot;\ * \-#,##0.00_ ;_ &quot;$&quot;\ * &quot;-&quot;??_ ;_ @_ "/>
    <numFmt numFmtId="172" formatCode="_-* #,##0.00\ &quot;€&quot;_-;\-* #,##0.00\ &quot;€&quot;_-;_-* &quot;-&quot;??\ &quot;€&quot;_-;_-@_-"/>
    <numFmt numFmtId="173" formatCode="_ * #,##0_ ;_ * \-#,##0_ ;_ * &quot;-&quot;??_ ;_ @_ "/>
  </numFmts>
  <fonts count="27" x14ac:knownFonts="1">
    <font>
      <sz val="11"/>
      <color theme="1"/>
      <name val="Calibri"/>
      <family val="2"/>
      <scheme val="minor"/>
    </font>
    <font>
      <sz val="11"/>
      <color indexed="8"/>
      <name val="Calibri"/>
      <family val="2"/>
    </font>
    <font>
      <sz val="10"/>
      <name val="Arial"/>
      <family val="2"/>
    </font>
    <font>
      <sz val="11"/>
      <color indexed="8"/>
      <name val="Calibri"/>
      <family val="2"/>
    </font>
    <font>
      <sz val="9"/>
      <color indexed="81"/>
      <name val="Tahoma"/>
      <family val="2"/>
    </font>
    <font>
      <sz val="10"/>
      <name val="Arial"/>
      <family val="2"/>
      <charset val="1"/>
    </font>
    <font>
      <b/>
      <sz val="11"/>
      <name val="Arial Narrow"/>
      <family val="2"/>
    </font>
    <font>
      <b/>
      <sz val="9"/>
      <name val="Arial Narrow"/>
      <family val="2"/>
    </font>
    <font>
      <sz val="9"/>
      <name val="Arial Narrow"/>
      <family val="2"/>
    </font>
    <font>
      <b/>
      <sz val="9"/>
      <color indexed="8"/>
      <name val="Arial Narrow"/>
      <family val="2"/>
    </font>
    <font>
      <b/>
      <sz val="9"/>
      <color indexed="81"/>
      <name val="Tahoma"/>
      <family val="2"/>
    </font>
    <font>
      <b/>
      <sz val="12"/>
      <name val="Arial Narrow"/>
      <family val="2"/>
    </font>
    <font>
      <sz val="11"/>
      <color theme="1"/>
      <name val="Calibri"/>
      <family val="2"/>
      <scheme val="minor"/>
    </font>
    <font>
      <b/>
      <sz val="11"/>
      <color theme="1"/>
      <name val="Calibri"/>
      <family val="2"/>
      <scheme val="minor"/>
    </font>
    <font>
      <sz val="9"/>
      <name val="Calibri"/>
      <family val="2"/>
      <scheme val="minor"/>
    </font>
    <font>
      <b/>
      <sz val="8"/>
      <name val="Calibri"/>
      <family val="2"/>
      <scheme val="minor"/>
    </font>
    <font>
      <b/>
      <sz val="8"/>
      <color theme="1"/>
      <name val="Calibri"/>
      <family val="2"/>
      <scheme val="minor"/>
    </font>
    <font>
      <b/>
      <sz val="9"/>
      <name val="Calibri"/>
      <family val="2"/>
      <scheme val="minor"/>
    </font>
    <font>
      <b/>
      <sz val="12"/>
      <name val="Calibri"/>
      <family val="2"/>
      <scheme val="minor"/>
    </font>
    <font>
      <sz val="10"/>
      <color theme="1"/>
      <name val="Calibri"/>
      <family val="2"/>
      <scheme val="minor"/>
    </font>
    <font>
      <sz val="8"/>
      <color indexed="10"/>
      <name val="Calibri"/>
      <family val="2"/>
      <scheme val="minor"/>
    </font>
    <font>
      <sz val="8"/>
      <name val="Calibri"/>
      <family val="2"/>
      <scheme val="minor"/>
    </font>
    <font>
      <u/>
      <sz val="8"/>
      <name val="Calibri"/>
      <family val="2"/>
      <scheme val="minor"/>
    </font>
    <font>
      <b/>
      <sz val="10"/>
      <color theme="0"/>
      <name val="Calibri"/>
      <family val="2"/>
      <scheme val="minor"/>
    </font>
    <font>
      <sz val="12"/>
      <color theme="1"/>
      <name val="Calibri"/>
      <family val="2"/>
      <scheme val="minor"/>
    </font>
    <font>
      <sz val="8"/>
      <color theme="1"/>
      <name val="Calibri"/>
      <family val="2"/>
      <scheme val="minor"/>
    </font>
    <font>
      <sz val="8"/>
      <color indexed="8"/>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3"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right/>
      <top style="thin">
        <color indexed="64"/>
      </top>
      <bottom/>
      <diagonal/>
    </border>
  </borders>
  <cellStyleXfs count="43">
    <xf numFmtId="0" fontId="0" fillId="0" borderId="0"/>
    <xf numFmtId="170" fontId="2" fillId="0" borderId="0" applyFont="0" applyFill="0" applyBorder="0" applyAlignment="0" applyProtection="0"/>
    <xf numFmtId="170" fontId="2" fillId="0" borderId="0" applyFont="0" applyFill="0" applyBorder="0" applyAlignment="0" applyProtection="0"/>
    <xf numFmtId="165" fontId="12" fillId="0" borderId="0" applyFont="0" applyFill="0" applyBorder="0" applyAlignment="0" applyProtection="0"/>
    <xf numFmtId="169" fontId="3"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1" fillId="0" borderId="0" applyFont="0" applyFill="0" applyBorder="0" applyAlignment="0" applyProtection="0"/>
    <xf numFmtId="170" fontId="2"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9" fontId="3" fillId="0" borderId="0" applyFont="0" applyFill="0" applyBorder="0" applyAlignment="0" applyProtection="0"/>
    <xf numFmtId="169" fontId="1" fillId="0" borderId="0" applyFont="0" applyFill="0" applyBorder="0" applyAlignment="0" applyProtection="0"/>
    <xf numFmtId="164" fontId="1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172" fontId="2"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5" fillId="0" borderId="0"/>
  </cellStyleXfs>
  <cellXfs count="165">
    <xf numFmtId="0" fontId="0" fillId="0" borderId="0" xfId="0"/>
    <xf numFmtId="173" fontId="8" fillId="0" borderId="1" xfId="3" applyNumberFormat="1" applyFont="1" applyFill="1" applyBorder="1"/>
    <xf numFmtId="0" fontId="7" fillId="2" borderId="1" xfId="0" applyFont="1" applyFill="1" applyBorder="1" applyAlignment="1">
      <alignment horizontal="center" vertical="center" wrapText="1"/>
    </xf>
    <xf numFmtId="173" fontId="7" fillId="2" borderId="1" xfId="3" applyNumberFormat="1" applyFont="1" applyFill="1" applyBorder="1" applyAlignment="1">
      <alignment horizontal="center" vertical="center" wrapText="1"/>
    </xf>
    <xf numFmtId="0" fontId="7" fillId="2" borderId="1" xfId="0" applyFont="1" applyFill="1" applyBorder="1"/>
    <xf numFmtId="173" fontId="7" fillId="2" borderId="1" xfId="3" applyNumberFormat="1" applyFont="1" applyFill="1" applyBorder="1"/>
    <xf numFmtId="0" fontId="7" fillId="2" borderId="1" xfId="0" applyFont="1" applyFill="1" applyBorder="1" applyAlignment="1">
      <alignment horizontal="justify" vertical="center" wrapText="1"/>
    </xf>
    <xf numFmtId="0" fontId="13" fillId="0" borderId="0" xfId="0" applyFont="1"/>
    <xf numFmtId="173" fontId="14" fillId="0" borderId="1" xfId="0" applyNumberFormat="1" applyFont="1" applyBorder="1"/>
    <xf numFmtId="0" fontId="9" fillId="2" borderId="1" xfId="0" applyFont="1" applyFill="1" applyBorder="1" applyAlignment="1">
      <alignment horizontal="left" vertical="center" wrapText="1"/>
    </xf>
    <xf numFmtId="173" fontId="6" fillId="0" borderId="1" xfId="3" applyNumberFormat="1" applyFont="1" applyFill="1" applyBorder="1"/>
    <xf numFmtId="173" fontId="11" fillId="0" borderId="1" xfId="3" applyNumberFormat="1" applyFont="1" applyFill="1" applyBorder="1"/>
    <xf numFmtId="173" fontId="13" fillId="0" borderId="1" xfId="0" applyNumberFormat="1" applyFont="1" applyBorder="1"/>
    <xf numFmtId="173" fontId="6" fillId="2" borderId="1" xfId="3" applyNumberFormat="1" applyFont="1" applyFill="1" applyBorder="1"/>
    <xf numFmtId="164" fontId="12" fillId="0" borderId="0" xfId="14" applyFont="1"/>
    <xf numFmtId="165" fontId="13" fillId="0" borderId="1" xfId="0" applyNumberFormat="1" applyFont="1" applyBorder="1"/>
    <xf numFmtId="9" fontId="0" fillId="0" borderId="1" xfId="0" applyNumberFormat="1" applyBorder="1" applyAlignment="1">
      <alignment horizontal="center"/>
    </xf>
    <xf numFmtId="164" fontId="13" fillId="0" borderId="1" xfId="14" applyFont="1" applyBorder="1"/>
    <xf numFmtId="0" fontId="13" fillId="0" borderId="1" xfId="0" applyFont="1" applyBorder="1"/>
    <xf numFmtId="0" fontId="0" fillId="0" borderId="1" xfId="0" applyBorder="1"/>
    <xf numFmtId="173" fontId="8" fillId="3" borderId="1" xfId="3" applyNumberFormat="1" applyFont="1" applyFill="1" applyBorder="1"/>
    <xf numFmtId="0" fontId="0" fillId="3" borderId="0" xfId="0" applyFill="1"/>
    <xf numFmtId="9" fontId="21" fillId="0" borderId="1" xfId="34" applyFont="1" applyFill="1" applyBorder="1" applyAlignment="1" applyProtection="1">
      <alignment horizontal="center" vertical="center" wrapText="1"/>
    </xf>
    <xf numFmtId="0" fontId="23" fillId="0" borderId="0" xfId="28" applyFont="1" applyFill="1" applyAlignment="1" applyProtection="1">
      <alignment horizontal="right" vertical="center"/>
      <protection locked="0"/>
    </xf>
    <xf numFmtId="0" fontId="21" fillId="0" borderId="1" xfId="0" applyFont="1" applyFill="1" applyBorder="1" applyAlignment="1" applyProtection="1">
      <alignment horizontal="justify" vertical="center" wrapText="1"/>
    </xf>
    <xf numFmtId="1" fontId="21" fillId="0" borderId="1" xfId="28" applyNumberFormat="1" applyFont="1" applyFill="1" applyBorder="1" applyAlignment="1" applyProtection="1">
      <alignment horizontal="center" vertical="center" wrapText="1"/>
    </xf>
    <xf numFmtId="0" fontId="21" fillId="0" borderId="1" xfId="28"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167" fontId="21" fillId="0" borderId="1" xfId="0" applyNumberFormat="1" applyFont="1" applyFill="1" applyBorder="1" applyAlignment="1" applyProtection="1">
      <alignment horizontal="justify" vertical="center" wrapText="1"/>
    </xf>
    <xf numFmtId="0" fontId="21" fillId="0" borderId="6" xfId="0" applyFont="1" applyFill="1" applyBorder="1" applyAlignment="1" applyProtection="1">
      <alignment horizontal="center" vertical="center" wrapText="1"/>
    </xf>
    <xf numFmtId="167" fontId="21" fillId="0" borderId="2" xfId="0" applyNumberFormat="1" applyFont="1" applyFill="1" applyBorder="1" applyAlignment="1" applyProtection="1">
      <alignment horizontal="justify" vertical="center" wrapText="1"/>
    </xf>
    <xf numFmtId="9" fontId="21" fillId="0" borderId="1" xfId="28" applyNumberFormat="1" applyFont="1" applyFill="1" applyBorder="1" applyAlignment="1" applyProtection="1">
      <alignment horizontal="center" vertical="center" wrapText="1"/>
    </xf>
    <xf numFmtId="9" fontId="21" fillId="0" borderId="1" xfId="0" applyNumberFormat="1" applyFont="1" applyFill="1" applyBorder="1" applyAlignment="1" applyProtection="1">
      <alignment horizontal="center" vertical="center" wrapText="1"/>
    </xf>
    <xf numFmtId="0" fontId="21" fillId="0" borderId="1" xfId="28"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1" xfId="0" applyNumberFormat="1" applyFont="1" applyFill="1" applyBorder="1" applyAlignment="1" applyProtection="1">
      <alignment horizontal="justify" vertical="center" wrapText="1"/>
    </xf>
    <xf numFmtId="0" fontId="21" fillId="0" borderId="1" xfId="0" applyNumberFormat="1" applyFont="1" applyFill="1" applyBorder="1" applyAlignment="1" applyProtection="1">
      <alignment vertical="center" wrapText="1"/>
    </xf>
    <xf numFmtId="0" fontId="21" fillId="0" borderId="1" xfId="0" applyFont="1" applyFill="1" applyBorder="1" applyAlignment="1" applyProtection="1">
      <alignment vertical="center" wrapText="1"/>
    </xf>
    <xf numFmtId="0" fontId="25" fillId="0" borderId="1" xfId="0" applyNumberFormat="1" applyFont="1" applyFill="1" applyBorder="1" applyAlignment="1" applyProtection="1">
      <alignment horizontal="justify" vertical="center" wrapText="1"/>
    </xf>
    <xf numFmtId="0" fontId="25" fillId="0" borderId="1" xfId="0" applyFont="1" applyFill="1" applyBorder="1" applyAlignment="1" applyProtection="1">
      <alignment horizontal="justify" vertical="center" wrapText="1"/>
    </xf>
    <xf numFmtId="0" fontId="21" fillId="0" borderId="1" xfId="28" applyFont="1" applyFill="1" applyBorder="1" applyAlignment="1" applyProtection="1">
      <alignment horizontal="justify" vertical="center" wrapText="1"/>
    </xf>
    <xf numFmtId="1" fontId="25" fillId="0" borderId="1" xfId="28" applyNumberFormat="1" applyFont="1" applyFill="1" applyBorder="1" applyAlignment="1" applyProtection="1">
      <alignment horizontal="center" vertical="center" wrapText="1"/>
    </xf>
    <xf numFmtId="0" fontId="21" fillId="0" borderId="1" xfId="0" applyFont="1" applyFill="1" applyBorder="1" applyAlignment="1" applyProtection="1">
      <alignment horizontal="justify" vertical="center"/>
    </xf>
    <xf numFmtId="0" fontId="21" fillId="0" borderId="0" xfId="28" applyFont="1" applyFill="1" applyAlignment="1">
      <alignment horizontal="justify" vertical="center" wrapText="1"/>
    </xf>
    <xf numFmtId="167" fontId="21" fillId="0" borderId="1" xfId="0" applyNumberFormat="1" applyFont="1" applyFill="1" applyBorder="1" applyAlignment="1" applyProtection="1">
      <alignment horizontal="left" vertical="center" wrapText="1"/>
    </xf>
    <xf numFmtId="167" fontId="21" fillId="0" borderId="1" xfId="0" applyNumberFormat="1" applyFont="1" applyFill="1" applyBorder="1" applyAlignment="1" applyProtection="1">
      <alignment vertical="center" wrapText="1"/>
    </xf>
    <xf numFmtId="3" fontId="21" fillId="0" borderId="1" xfId="0" applyNumberFormat="1" applyFont="1" applyFill="1" applyBorder="1" applyAlignment="1" applyProtection="1">
      <alignment horizontal="justify" vertical="center" wrapText="1"/>
    </xf>
    <xf numFmtId="3" fontId="21"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left" vertical="center" wrapText="1"/>
    </xf>
    <xf numFmtId="3" fontId="21" fillId="0" borderId="1" xfId="28" applyNumberFormat="1" applyFont="1" applyFill="1" applyBorder="1" applyAlignment="1" applyProtection="1">
      <alignment horizontal="center" vertical="center" wrapText="1"/>
      <protection locked="0"/>
    </xf>
    <xf numFmtId="0" fontId="21" fillId="0" borderId="1" xfId="28" applyFont="1" applyFill="1" applyBorder="1" applyAlignment="1" applyProtection="1">
      <alignment vertical="center" wrapText="1"/>
    </xf>
    <xf numFmtId="9" fontId="25" fillId="0" borderId="1" xfId="0" applyNumberFormat="1" applyFont="1" applyFill="1" applyBorder="1" applyAlignment="1">
      <alignment horizontal="center" vertical="center"/>
    </xf>
    <xf numFmtId="1" fontId="21" fillId="0" borderId="1" xfId="34" applyNumberFormat="1" applyFont="1" applyFill="1" applyBorder="1" applyAlignment="1" applyProtection="1">
      <alignment vertical="center" wrapText="1"/>
      <protection locked="0"/>
    </xf>
    <xf numFmtId="0" fontId="21" fillId="0" borderId="1" xfId="42" applyFont="1" applyFill="1" applyBorder="1" applyAlignment="1" applyProtection="1">
      <alignment horizontal="center" vertical="center" wrapText="1"/>
    </xf>
    <xf numFmtId="0" fontId="25" fillId="0" borderId="1" xfId="0" applyFont="1" applyFill="1" applyBorder="1" applyAlignment="1">
      <alignment horizontal="center" vertical="center"/>
    </xf>
    <xf numFmtId="1" fontId="21" fillId="0" borderId="1" xfId="0" applyNumberFormat="1" applyFont="1" applyFill="1" applyBorder="1" applyAlignment="1" applyProtection="1">
      <alignment horizontal="center" vertical="center" wrapText="1"/>
    </xf>
    <xf numFmtId="1" fontId="21" fillId="0" borderId="1" xfId="28" applyNumberFormat="1" applyFont="1" applyFill="1" applyBorder="1" applyAlignment="1" applyProtection="1">
      <alignment horizontal="justify" vertical="center" wrapText="1"/>
    </xf>
    <xf numFmtId="9" fontId="21" fillId="0" borderId="1" xfId="0" applyNumberFormat="1" applyFont="1" applyFill="1" applyBorder="1" applyAlignment="1" applyProtection="1">
      <alignment horizontal="left" vertical="center" wrapText="1"/>
    </xf>
    <xf numFmtId="1" fontId="21" fillId="0" borderId="1" xfId="34" applyNumberFormat="1" applyFont="1" applyFill="1" applyBorder="1" applyAlignment="1" applyProtection="1">
      <alignment horizontal="center" vertical="center" wrapText="1"/>
    </xf>
    <xf numFmtId="1" fontId="21" fillId="0" borderId="3" xfId="34" applyNumberFormat="1" applyFont="1" applyFill="1" applyBorder="1" applyAlignment="1" applyProtection="1">
      <alignment horizontal="center" vertical="center" wrapText="1"/>
    </xf>
    <xf numFmtId="167" fontId="21" fillId="0" borderId="3" xfId="0" applyNumberFormat="1" applyFont="1" applyFill="1" applyBorder="1" applyAlignment="1" applyProtection="1">
      <alignment vertical="center" wrapText="1"/>
    </xf>
    <xf numFmtId="0" fontId="21" fillId="0" borderId="3" xfId="0" applyFont="1" applyFill="1" applyBorder="1" applyAlignment="1" applyProtection="1">
      <alignment vertical="center" wrapText="1"/>
    </xf>
    <xf numFmtId="167" fontId="21" fillId="0" borderId="4" xfId="0" applyNumberFormat="1" applyFont="1" applyFill="1" applyBorder="1" applyAlignment="1" applyProtection="1">
      <alignment vertical="center" wrapText="1"/>
    </xf>
    <xf numFmtId="1" fontId="21" fillId="0" borderId="3" xfId="39" applyNumberFormat="1" applyFont="1" applyFill="1" applyBorder="1" applyAlignment="1" applyProtection="1">
      <alignment horizontal="center" vertical="center" wrapText="1"/>
    </xf>
    <xf numFmtId="0" fontId="21" fillId="0" borderId="1" xfId="28" applyFont="1" applyFill="1" applyBorder="1" applyAlignment="1" applyProtection="1">
      <alignment horizontal="center" vertical="center" wrapText="1"/>
      <protection locked="0"/>
    </xf>
    <xf numFmtId="167" fontId="21" fillId="0" borderId="3" xfId="0" applyNumberFormat="1" applyFont="1" applyFill="1" applyBorder="1" applyAlignment="1" applyProtection="1">
      <alignment horizontal="center" vertical="center" wrapText="1"/>
    </xf>
    <xf numFmtId="1" fontId="21" fillId="0" borderId="1" xfId="39" applyNumberFormat="1" applyFont="1" applyFill="1" applyBorder="1" applyAlignment="1" applyProtection="1">
      <alignment horizontal="center" vertical="center" wrapText="1"/>
    </xf>
    <xf numFmtId="1" fontId="21" fillId="0" borderId="3" xfId="39" applyNumberFormat="1" applyFont="1" applyFill="1" applyBorder="1" applyAlignment="1" applyProtection="1">
      <alignment horizontal="left" vertical="center" wrapText="1"/>
    </xf>
    <xf numFmtId="0" fontId="21" fillId="0" borderId="1" xfId="0" applyFont="1" applyFill="1" applyBorder="1" applyAlignment="1">
      <alignment horizontal="center" vertical="center"/>
    </xf>
    <xf numFmtId="1" fontId="21" fillId="0" borderId="1" xfId="40" applyNumberFormat="1" applyFont="1" applyFill="1" applyBorder="1" applyAlignment="1" applyProtection="1">
      <alignment horizontal="center" vertical="center" wrapText="1"/>
    </xf>
    <xf numFmtId="9" fontId="21" fillId="0" borderId="1" xfId="39" applyFont="1" applyFill="1" applyBorder="1" applyAlignment="1" applyProtection="1">
      <alignment horizontal="center" vertical="center" wrapText="1"/>
    </xf>
    <xf numFmtId="9" fontId="21" fillId="0" borderId="1" xfId="40" applyFont="1" applyFill="1" applyBorder="1" applyAlignment="1" applyProtection="1">
      <alignment horizontal="left" vertical="center" wrapText="1"/>
    </xf>
    <xf numFmtId="167" fontId="21" fillId="0" borderId="5" xfId="0" applyNumberFormat="1" applyFont="1" applyFill="1" applyBorder="1" applyAlignment="1" applyProtection="1">
      <alignment horizontal="left" vertical="center" wrapText="1"/>
    </xf>
    <xf numFmtId="9" fontId="21" fillId="0" borderId="5" xfId="39" applyFont="1" applyFill="1" applyBorder="1" applyAlignment="1" applyProtection="1">
      <alignment horizontal="center" vertical="center" wrapText="1"/>
    </xf>
    <xf numFmtId="0" fontId="15" fillId="4" borderId="1" xfId="28" applyFont="1" applyFill="1" applyBorder="1" applyAlignment="1" applyProtection="1">
      <alignment horizontal="center" vertical="center" wrapText="1"/>
      <protection locked="0"/>
    </xf>
    <xf numFmtId="166" fontId="15" fillId="4" borderId="1" xfId="28" applyNumberFormat="1" applyFont="1" applyFill="1" applyBorder="1" applyAlignment="1" applyProtection="1">
      <alignment horizontal="center" vertical="center" wrapText="1"/>
      <protection locked="0"/>
    </xf>
    <xf numFmtId="166" fontId="16" fillId="4" borderId="1" xfId="28" applyNumberFormat="1" applyFont="1" applyFill="1" applyBorder="1" applyAlignment="1" applyProtection="1">
      <alignment horizontal="center" vertical="center" wrapText="1"/>
      <protection locked="0"/>
    </xf>
    <xf numFmtId="0" fontId="19" fillId="0" borderId="0" xfId="0" applyFont="1" applyAlignment="1">
      <alignment vertical="center"/>
    </xf>
    <xf numFmtId="0" fontId="24" fillId="0" borderId="0" xfId="0" applyFont="1" applyAlignment="1">
      <alignment vertical="center"/>
    </xf>
    <xf numFmtId="0" fontId="25" fillId="4" borderId="0" xfId="0" applyFont="1" applyFill="1" applyAlignment="1">
      <alignment vertical="center"/>
    </xf>
    <xf numFmtId="3" fontId="21" fillId="0" borderId="1" xfId="0" applyNumberFormat="1" applyFont="1" applyFill="1" applyBorder="1" applyAlignment="1" applyProtection="1">
      <alignment horizontal="left" vertical="center" wrapText="1"/>
    </xf>
    <xf numFmtId="0" fontId="26" fillId="0" borderId="1" xfId="0" applyFont="1" applyFill="1" applyBorder="1" applyAlignment="1">
      <alignment vertical="center" wrapText="1"/>
    </xf>
    <xf numFmtId="0" fontId="25" fillId="0" borderId="1" xfId="0" applyFont="1" applyFill="1" applyBorder="1" applyAlignment="1">
      <alignment horizontal="left" vertical="center" wrapText="1"/>
    </xf>
    <xf numFmtId="9" fontId="25" fillId="0" borderId="1" xfId="34" applyFont="1" applyFill="1" applyBorder="1" applyAlignment="1">
      <alignment horizontal="center" vertical="center"/>
    </xf>
    <xf numFmtId="0" fontId="25" fillId="0" borderId="1" xfId="0" applyFont="1" applyFill="1" applyBorder="1" applyAlignment="1">
      <alignment vertical="center" wrapText="1"/>
    </xf>
    <xf numFmtId="0" fontId="7" fillId="2" borderId="1" xfId="0" applyFont="1" applyFill="1" applyBorder="1" applyAlignment="1">
      <alignment horizontal="center"/>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left"/>
    </xf>
    <xf numFmtId="0" fontId="13" fillId="0" borderId="1" xfId="0" applyFont="1" applyBorder="1" applyAlignment="1">
      <alignment horizontal="center"/>
    </xf>
    <xf numFmtId="9" fontId="21" fillId="0" borderId="5" xfId="40" applyFont="1" applyFill="1" applyBorder="1" applyAlignment="1" applyProtection="1">
      <alignment horizontal="left" vertical="center" wrapText="1"/>
    </xf>
    <xf numFmtId="9" fontId="21" fillId="0" borderId="3" xfId="40" applyFont="1" applyFill="1" applyBorder="1" applyAlignment="1" applyProtection="1">
      <alignment horizontal="left" vertical="center" wrapText="1"/>
    </xf>
    <xf numFmtId="0" fontId="25" fillId="0" borderId="5" xfId="0" applyFont="1" applyFill="1" applyBorder="1" applyAlignment="1">
      <alignment horizontal="justify" vertical="center" wrapText="1"/>
    </xf>
    <xf numFmtId="0" fontId="25" fillId="0" borderId="3" xfId="0" applyFont="1" applyFill="1" applyBorder="1" applyAlignment="1">
      <alignment horizontal="justify" vertical="center" wrapText="1"/>
    </xf>
    <xf numFmtId="1" fontId="21" fillId="0" borderId="5" xfId="34" applyNumberFormat="1" applyFont="1" applyFill="1" applyBorder="1" applyAlignment="1" applyProtection="1">
      <alignment horizontal="justify" vertical="center" wrapText="1"/>
      <protection locked="0"/>
    </xf>
    <xf numFmtId="1" fontId="21" fillId="0" borderId="3" xfId="34" applyNumberFormat="1" applyFont="1" applyFill="1" applyBorder="1" applyAlignment="1" applyProtection="1">
      <alignment horizontal="justify" vertical="center" wrapText="1"/>
      <protection locked="0"/>
    </xf>
    <xf numFmtId="167" fontId="21" fillId="0" borderId="1" xfId="0" applyNumberFormat="1" applyFont="1" applyFill="1" applyBorder="1" applyAlignment="1" applyProtection="1">
      <alignment horizontal="left" vertical="center" wrapText="1"/>
    </xf>
    <xf numFmtId="167" fontId="21" fillId="0" borderId="5" xfId="0" applyNumberFormat="1" applyFont="1" applyFill="1" applyBorder="1" applyAlignment="1" applyProtection="1">
      <alignment horizontal="left" vertical="center" wrapText="1"/>
    </xf>
    <xf numFmtId="167" fontId="21" fillId="0" borderId="3" xfId="0" applyNumberFormat="1" applyFont="1" applyFill="1" applyBorder="1" applyAlignment="1" applyProtection="1">
      <alignment horizontal="left" vertical="center" wrapText="1"/>
    </xf>
    <xf numFmtId="167" fontId="21" fillId="0" borderId="5" xfId="0" applyNumberFormat="1" applyFont="1" applyFill="1" applyBorder="1" applyAlignment="1" applyProtection="1">
      <alignment horizontal="center" vertical="center" wrapText="1"/>
    </xf>
    <xf numFmtId="167" fontId="21" fillId="0" borderId="3" xfId="0" applyNumberFormat="1" applyFont="1" applyFill="1" applyBorder="1" applyAlignment="1" applyProtection="1">
      <alignment horizontal="center" vertical="center" wrapText="1"/>
    </xf>
    <xf numFmtId="1" fontId="21" fillId="0" borderId="5" xfId="34" applyNumberFormat="1" applyFont="1" applyFill="1" applyBorder="1" applyAlignment="1" applyProtection="1">
      <alignment horizontal="center" vertical="center" wrapText="1"/>
    </xf>
    <xf numFmtId="1" fontId="21" fillId="0" borderId="3" xfId="34" applyNumberFormat="1" applyFont="1" applyFill="1" applyBorder="1" applyAlignment="1" applyProtection="1">
      <alignment horizontal="center" vertical="center" wrapText="1"/>
    </xf>
    <xf numFmtId="1" fontId="21" fillId="0" borderId="5" xfId="0" applyNumberFormat="1" applyFont="1" applyFill="1" applyBorder="1" applyAlignment="1" applyProtection="1">
      <alignment horizontal="center" vertical="center" wrapText="1"/>
    </xf>
    <xf numFmtId="1" fontId="21" fillId="0" borderId="3" xfId="0" applyNumberFormat="1" applyFont="1" applyFill="1" applyBorder="1" applyAlignment="1" applyProtection="1">
      <alignment horizontal="center" vertical="center" wrapText="1"/>
    </xf>
    <xf numFmtId="0" fontId="21" fillId="0" borderId="5" xfId="0" applyFont="1" applyFill="1" applyBorder="1" applyAlignment="1" applyProtection="1">
      <alignment horizontal="left" vertical="center" wrapText="1"/>
    </xf>
    <xf numFmtId="0" fontId="21" fillId="0" borderId="3" xfId="0" applyFont="1" applyFill="1" applyBorder="1" applyAlignment="1" applyProtection="1">
      <alignment horizontal="left" vertical="center" wrapText="1"/>
    </xf>
    <xf numFmtId="0" fontId="21" fillId="0" borderId="1" xfId="28" applyFont="1" applyFill="1" applyBorder="1" applyAlignment="1" applyProtection="1">
      <alignment horizontal="center" vertical="center" wrapText="1"/>
    </xf>
    <xf numFmtId="167" fontId="21" fillId="0" borderId="5" xfId="0" applyNumberFormat="1" applyFont="1" applyFill="1" applyBorder="1" applyAlignment="1" applyProtection="1">
      <alignment horizontal="justify" vertical="center" wrapText="1"/>
    </xf>
    <xf numFmtId="1" fontId="21" fillId="0" borderId="5" xfId="39" applyNumberFormat="1" applyFont="1" applyFill="1" applyBorder="1" applyAlignment="1" applyProtection="1">
      <alignment horizontal="left" vertical="center" wrapText="1"/>
    </xf>
    <xf numFmtId="1" fontId="21" fillId="0" borderId="3" xfId="39" applyNumberFormat="1" applyFont="1" applyFill="1" applyBorder="1" applyAlignment="1" applyProtection="1">
      <alignment horizontal="left" vertical="center" wrapText="1"/>
    </xf>
    <xf numFmtId="167" fontId="21" fillId="0" borderId="4" xfId="0" applyNumberFormat="1" applyFont="1" applyFill="1" applyBorder="1" applyAlignment="1" applyProtection="1">
      <alignment horizontal="left" vertical="center" wrapText="1"/>
    </xf>
    <xf numFmtId="0" fontId="18" fillId="0" borderId="0" xfId="28" applyFont="1" applyAlignment="1" applyProtection="1">
      <alignment horizontal="left" vertical="center"/>
      <protection locked="0"/>
    </xf>
    <xf numFmtId="0" fontId="21" fillId="0" borderId="5"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1" fillId="0" borderId="3" xfId="0" applyFont="1" applyFill="1" applyBorder="1" applyAlignment="1" applyProtection="1">
      <alignment horizontal="center" vertical="center" wrapText="1"/>
    </xf>
    <xf numFmtId="0" fontId="18" fillId="0" borderId="0" xfId="28" applyFont="1" applyFill="1" applyAlignment="1" applyProtection="1">
      <alignment horizontal="right" vertical="center"/>
      <protection locked="0"/>
    </xf>
    <xf numFmtId="167" fontId="21" fillId="0" borderId="4" xfId="0" applyNumberFormat="1" applyFont="1" applyFill="1" applyBorder="1" applyAlignment="1" applyProtection="1">
      <alignment horizontal="center" vertical="center" wrapText="1"/>
    </xf>
    <xf numFmtId="9" fontId="21" fillId="0" borderId="5" xfId="39" applyFont="1" applyFill="1" applyBorder="1" applyAlignment="1" applyProtection="1">
      <alignment horizontal="center" vertical="center" wrapText="1"/>
    </xf>
    <xf numFmtId="9" fontId="21" fillId="0" borderId="4" xfId="39" applyFont="1" applyFill="1" applyBorder="1" applyAlignment="1" applyProtection="1">
      <alignment horizontal="center" vertical="center" wrapText="1"/>
    </xf>
    <xf numFmtId="9" fontId="21" fillId="0" borderId="3" xfId="39" applyFont="1" applyFill="1" applyBorder="1" applyAlignment="1" applyProtection="1">
      <alignment horizontal="center" vertical="center" wrapText="1"/>
    </xf>
    <xf numFmtId="1" fontId="21" fillId="0" borderId="1" xfId="39" applyNumberFormat="1" applyFont="1" applyFill="1" applyBorder="1" applyAlignment="1" applyProtection="1">
      <alignment horizontal="center" vertical="center" wrapText="1"/>
    </xf>
    <xf numFmtId="9" fontId="21" fillId="0" borderId="1" xfId="28" applyNumberFormat="1" applyFont="1" applyFill="1" applyBorder="1" applyAlignment="1" applyProtection="1">
      <alignment horizontal="center" vertical="center" wrapText="1"/>
    </xf>
    <xf numFmtId="167" fontId="21"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1" fontId="21" fillId="0" borderId="1" xfId="28" applyNumberFormat="1" applyFont="1" applyFill="1" applyBorder="1" applyAlignment="1" applyProtection="1">
      <alignment horizontal="center" vertical="center" wrapText="1"/>
    </xf>
    <xf numFmtId="0" fontId="21" fillId="0" borderId="4" xfId="0" applyFont="1" applyFill="1" applyBorder="1" applyAlignment="1" applyProtection="1">
      <alignment horizontal="left" vertical="center" wrapText="1"/>
    </xf>
    <xf numFmtId="0" fontId="21" fillId="0" borderId="1" xfId="0" applyNumberFormat="1" applyFont="1" applyFill="1" applyBorder="1" applyAlignment="1" applyProtection="1">
      <alignment horizontal="justify" vertical="center" wrapText="1"/>
    </xf>
    <xf numFmtId="1" fontId="21" fillId="0" borderId="1" xfId="34" applyNumberFormat="1" applyFont="1" applyFill="1" applyBorder="1" applyAlignment="1" applyProtection="1">
      <alignment horizontal="center" vertical="center" wrapText="1"/>
      <protection locked="0"/>
    </xf>
    <xf numFmtId="0" fontId="25" fillId="0" borderId="1" xfId="0" applyFont="1" applyFill="1" applyBorder="1" applyAlignment="1">
      <alignment horizontal="center" vertical="center"/>
    </xf>
    <xf numFmtId="0" fontId="21" fillId="0" borderId="1" xfId="28" applyFont="1" applyFill="1" applyBorder="1" applyAlignment="1" applyProtection="1">
      <alignment horizontal="left" vertical="center" wrapText="1"/>
      <protection locked="0"/>
    </xf>
    <xf numFmtId="0" fontId="21" fillId="0" borderId="1" xfId="0" applyNumberFormat="1" applyFont="1" applyFill="1" applyBorder="1" applyAlignment="1" applyProtection="1">
      <alignment horizontal="left" vertical="center" wrapText="1"/>
    </xf>
    <xf numFmtId="1" fontId="21" fillId="0" borderId="1" xfId="0" applyNumberFormat="1" applyFont="1" applyFill="1" applyBorder="1" applyAlignment="1" applyProtection="1">
      <alignment horizontal="center" vertical="center" wrapText="1"/>
    </xf>
    <xf numFmtId="167" fontId="21" fillId="0" borderId="1" xfId="0" applyNumberFormat="1" applyFont="1" applyFill="1" applyBorder="1" applyAlignment="1" applyProtection="1">
      <alignment horizontal="justify" vertical="center" wrapText="1"/>
    </xf>
    <xf numFmtId="0" fontId="21"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justify" vertical="center" wrapText="1"/>
    </xf>
    <xf numFmtId="0" fontId="21" fillId="0" borderId="5" xfId="0" applyNumberFormat="1" applyFont="1" applyFill="1" applyBorder="1" applyAlignment="1" applyProtection="1">
      <alignment horizontal="left" vertical="center" wrapText="1"/>
    </xf>
    <xf numFmtId="0" fontId="21" fillId="0" borderId="4" xfId="0" applyNumberFormat="1" applyFont="1" applyFill="1" applyBorder="1" applyAlignment="1" applyProtection="1">
      <alignment horizontal="left" vertical="center" wrapText="1"/>
    </xf>
    <xf numFmtId="0" fontId="21" fillId="0" borderId="3" xfId="0" applyNumberFormat="1" applyFont="1" applyFill="1" applyBorder="1" applyAlignment="1" applyProtection="1">
      <alignment horizontal="left" vertical="center" wrapText="1"/>
    </xf>
    <xf numFmtId="3" fontId="21" fillId="0" borderId="5" xfId="0" applyNumberFormat="1" applyFont="1" applyFill="1" applyBorder="1" applyAlignment="1" applyProtection="1">
      <alignment horizontal="center" vertical="center" wrapText="1"/>
    </xf>
    <xf numFmtId="3" fontId="21" fillId="0" borderId="4" xfId="0" applyNumberFormat="1" applyFont="1" applyFill="1" applyBorder="1" applyAlignment="1" applyProtection="1">
      <alignment horizontal="center" vertical="center" wrapText="1"/>
    </xf>
    <xf numFmtId="3" fontId="21" fillId="0" borderId="3"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center" vertical="center" wrapText="1"/>
    </xf>
    <xf numFmtId="0" fontId="21" fillId="0" borderId="1" xfId="28" applyFont="1" applyFill="1" applyBorder="1" applyAlignment="1" applyProtection="1">
      <alignment horizontal="center" vertical="center"/>
      <protection locked="0"/>
    </xf>
    <xf numFmtId="3" fontId="21" fillId="0" borderId="1" xfId="0" applyNumberFormat="1" applyFont="1" applyFill="1" applyBorder="1" applyAlignment="1" applyProtection="1">
      <alignment horizontal="center" vertical="center" wrapText="1"/>
    </xf>
    <xf numFmtId="1" fontId="25" fillId="0" borderId="1" xfId="0" applyNumberFormat="1" applyFont="1" applyFill="1" applyBorder="1" applyAlignment="1">
      <alignment horizontal="center" vertical="center"/>
    </xf>
    <xf numFmtId="9" fontId="25" fillId="0" borderId="1" xfId="0" applyNumberFormat="1" applyFont="1" applyFill="1" applyBorder="1" applyAlignment="1">
      <alignment horizontal="center" vertical="center"/>
    </xf>
    <xf numFmtId="1" fontId="21" fillId="0" borderId="1" xfId="34" applyNumberFormat="1" applyFont="1" applyFill="1" applyBorder="1" applyAlignment="1" applyProtection="1">
      <alignment horizontal="center" vertical="center" wrapText="1"/>
    </xf>
    <xf numFmtId="9" fontId="25" fillId="0" borderId="1" xfId="34"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3" xfId="0" applyFont="1" applyFill="1" applyBorder="1" applyAlignment="1">
      <alignment horizontal="center" vertical="center" wrapText="1"/>
    </xf>
    <xf numFmtId="167" fontId="21" fillId="0" borderId="5" xfId="0" applyNumberFormat="1" applyFont="1" applyFill="1" applyBorder="1" applyAlignment="1" applyProtection="1">
      <alignment vertical="center" wrapText="1"/>
    </xf>
    <xf numFmtId="167" fontId="21" fillId="0" borderId="3" xfId="0" applyNumberFormat="1" applyFont="1" applyFill="1" applyBorder="1" applyAlignment="1" applyProtection="1">
      <alignment vertical="center" wrapText="1"/>
    </xf>
    <xf numFmtId="0" fontId="25" fillId="0" borderId="5" xfId="0" applyFont="1" applyFill="1" applyBorder="1" applyAlignment="1">
      <alignment vertical="center" wrapText="1"/>
    </xf>
    <xf numFmtId="0" fontId="25" fillId="0" borderId="3" xfId="0" applyFont="1" applyFill="1" applyBorder="1" applyAlignment="1">
      <alignment vertical="center" wrapText="1"/>
    </xf>
    <xf numFmtId="0" fontId="21" fillId="0" borderId="5" xfId="0" applyNumberFormat="1" applyFont="1" applyFill="1" applyBorder="1" applyAlignment="1" applyProtection="1">
      <alignment horizontal="center" vertical="center" wrapText="1"/>
    </xf>
    <xf numFmtId="0" fontId="21" fillId="0" borderId="4"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center" vertical="center" wrapText="1"/>
    </xf>
    <xf numFmtId="1" fontId="21" fillId="0" borderId="5" xfId="28" applyNumberFormat="1" applyFont="1" applyFill="1" applyBorder="1" applyAlignment="1" applyProtection="1">
      <alignment horizontal="center" vertical="center" wrapText="1"/>
    </xf>
    <xf numFmtId="1" fontId="21" fillId="0" borderId="3" xfId="28" applyNumberFormat="1" applyFont="1" applyFill="1" applyBorder="1" applyAlignment="1" applyProtection="1">
      <alignment horizontal="center" vertical="center" wrapText="1"/>
    </xf>
    <xf numFmtId="0" fontId="19" fillId="0" borderId="7" xfId="0" applyFont="1" applyBorder="1" applyAlignment="1">
      <alignment horizontal="center" vertical="center"/>
    </xf>
  </cellXfs>
  <cellStyles count="43">
    <cellStyle name="Coma 2" xfId="1"/>
    <cellStyle name="Coma 3" xfId="2"/>
    <cellStyle name="Millares" xfId="3" builtinId="3"/>
    <cellStyle name="Millares 2" xfId="4"/>
    <cellStyle name="Millares 2 2" xfId="5"/>
    <cellStyle name="Millares 2 3" xfId="6"/>
    <cellStyle name="Millares 2 4" xfId="7"/>
    <cellStyle name="Millares 3" xfId="8"/>
    <cellStyle name="Millares 4" xfId="9"/>
    <cellStyle name="Millares 4 2" xfId="10"/>
    <cellStyle name="Millares 5" xfId="11"/>
    <cellStyle name="Millares 6" xfId="12"/>
    <cellStyle name="Millares 6 2" xfId="13"/>
    <cellStyle name="Moneda" xfId="14" builtinId="4"/>
    <cellStyle name="Moneda 2" xfId="15"/>
    <cellStyle name="Moneda 3" xfId="16"/>
    <cellStyle name="Moneda 3 2" xfId="17"/>
    <cellStyle name="Moneda 4" xfId="18"/>
    <cellStyle name="Moneda 4 2" xfId="19"/>
    <cellStyle name="Moneda 5" xfId="20"/>
    <cellStyle name="Moneda 6" xfId="21"/>
    <cellStyle name="Moneda 6 2" xfId="22"/>
    <cellStyle name="Normal" xfId="0" builtinId="0"/>
    <cellStyle name="Normal 10" xfId="23"/>
    <cellStyle name="Normal 11" xfId="24"/>
    <cellStyle name="Normal 13" xfId="25"/>
    <cellStyle name="Normal 14" xfId="26"/>
    <cellStyle name="Normal 15" xfId="27"/>
    <cellStyle name="Normal 2" xfId="28"/>
    <cellStyle name="Normal 3" xfId="29"/>
    <cellStyle name="Normal 3 2" xfId="30"/>
    <cellStyle name="Normal 4" xfId="31"/>
    <cellStyle name="Normal 8" xfId="32"/>
    <cellStyle name="Normal 9" xfId="33"/>
    <cellStyle name="Porcentaje" xfId="34" builtinId="5"/>
    <cellStyle name="Porcentaje 2" xfId="35"/>
    <cellStyle name="Porcentaje 3" xfId="36"/>
    <cellStyle name="Porcentaje 4" xfId="37"/>
    <cellStyle name="Porcentaje 4 2" xfId="38"/>
    <cellStyle name="Porcentual 2" xfId="39"/>
    <cellStyle name="Porcentual 2 2" xfId="40"/>
    <cellStyle name="Porcentual 3" xfId="41"/>
    <cellStyle name="TableStyleLight1" xfId="42"/>
  </cellStyles>
  <dxfs count="22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88900</xdr:rowOff>
    </xdr:from>
    <xdr:to>
      <xdr:col>0</xdr:col>
      <xdr:colOff>1766966</xdr:colOff>
      <xdr:row>4</xdr:row>
      <xdr:rowOff>136351</xdr:rowOff>
    </xdr:to>
    <xdr:pic>
      <xdr:nvPicPr>
        <xdr:cNvPr id="2" name="Imagen 1"/>
        <xdr:cNvPicPr>
          <a:picLocks noChangeAspect="1"/>
        </xdr:cNvPicPr>
      </xdr:nvPicPr>
      <xdr:blipFill>
        <a:blip xmlns:r="http://schemas.openxmlformats.org/officeDocument/2006/relationships" r:embed="rId1"/>
        <a:stretch>
          <a:fillRect/>
        </a:stretch>
      </xdr:blipFill>
      <xdr:spPr>
        <a:xfrm>
          <a:off x="127000" y="88900"/>
          <a:ext cx="1639966" cy="9364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S%20DE%20CONTRATACION%202011/Plan_Contratacion_Ecosistema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OA ENTIDAD"/>
      <sheetName val="2. CONTROL POA DEPENDENCIA"/>
      <sheetName val="3. DETALLE PLAN DE CONTRATACION"/>
      <sheetName val="4. SOLICITUD CDP"/>
      <sheetName val="Copia"/>
    </sheetNames>
    <sheetDataSet>
      <sheetData sheetId="0"/>
      <sheetData sheetId="1"/>
      <sheetData sheetId="2" refreshError="1">
        <row r="493">
          <cell r="L493" t="str">
            <v>C.D. - Convenio Interadministrativo</v>
          </cell>
        </row>
        <row r="494">
          <cell r="L494" t="str">
            <v>C.D. - Proveedor exclusivo</v>
          </cell>
        </row>
        <row r="495">
          <cell r="L495" t="str">
            <v>C.D. - Prestación de Servicios</v>
          </cell>
        </row>
        <row r="496">
          <cell r="L496" t="str">
            <v>C.D. - Ciencia y Tecnología - Convenios de asociación</v>
          </cell>
        </row>
        <row r="497">
          <cell r="L497" t="str">
            <v>Selección abreviada - 10% menor cuantía</v>
          </cell>
        </row>
        <row r="498">
          <cell r="L498" t="str">
            <v>Selección abreviada de menor cuantía</v>
          </cell>
        </row>
        <row r="499">
          <cell r="L499" t="str">
            <v>Selección abreviada - Subasta Inversa</v>
          </cell>
        </row>
        <row r="500">
          <cell r="L500" t="str">
            <v>Licitación Pública</v>
          </cell>
        </row>
        <row r="501">
          <cell r="L501" t="str">
            <v>Concurso de Méritos</v>
          </cell>
        </row>
        <row r="502">
          <cell r="L502" t="str">
            <v>- No Requiere -</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R27"/>
  <sheetViews>
    <sheetView topLeftCell="J1" workbookViewId="0">
      <selection activeCell="M26" sqref="M26"/>
    </sheetView>
  </sheetViews>
  <sheetFormatPr baseColWidth="10" defaultRowHeight="14.5" x14ac:dyDescent="0.35"/>
  <cols>
    <col min="1" max="1" width="6.81640625" customWidth="1"/>
    <col min="2" max="6" width="11.453125" hidden="1" customWidth="1"/>
    <col min="7" max="7" width="6.54296875" hidden="1" customWidth="1"/>
    <col min="8" max="8" width="5.81640625" hidden="1" customWidth="1"/>
    <col min="9" max="9" width="31.26953125" customWidth="1"/>
    <col min="10" max="10" width="19.26953125" bestFit="1" customWidth="1"/>
    <col min="11" max="12" width="18.26953125" bestFit="1" customWidth="1"/>
    <col min="13" max="13" width="27" bestFit="1" customWidth="1"/>
    <col min="15" max="15" width="18.26953125" customWidth="1"/>
    <col min="16" max="16" width="25" customWidth="1"/>
    <col min="17" max="17" width="16.7265625" customWidth="1"/>
    <col min="19" max="19" width="12" bestFit="1" customWidth="1"/>
  </cols>
  <sheetData>
    <row r="2" spans="9:18" ht="14.25" customHeight="1" x14ac:dyDescent="0.35"/>
    <row r="3" spans="9:18" x14ac:dyDescent="0.35">
      <c r="I3" s="85" t="s">
        <v>5</v>
      </c>
      <c r="J3" s="85"/>
      <c r="K3" s="85"/>
      <c r="L3" s="85"/>
      <c r="M3" s="85"/>
      <c r="O3" s="86" t="s">
        <v>233</v>
      </c>
      <c r="P3" s="87" t="s">
        <v>234</v>
      </c>
      <c r="Q3" s="89" t="s">
        <v>217</v>
      </c>
    </row>
    <row r="4" spans="9:18" ht="31.5" customHeight="1" x14ac:dyDescent="0.35">
      <c r="I4" s="2" t="s">
        <v>210</v>
      </c>
      <c r="J4" s="3" t="s">
        <v>245</v>
      </c>
      <c r="K4" s="3" t="s">
        <v>6</v>
      </c>
      <c r="L4" s="3" t="s">
        <v>246</v>
      </c>
      <c r="M4" s="2" t="s">
        <v>211</v>
      </c>
      <c r="O4" s="86"/>
      <c r="P4" s="88"/>
      <c r="Q4" s="89"/>
    </row>
    <row r="5" spans="9:18" ht="21.75" customHeight="1" x14ac:dyDescent="0.35">
      <c r="I5" s="6" t="s">
        <v>95</v>
      </c>
      <c r="J5" s="1" t="e">
        <f>#REF!</f>
        <v>#REF!</v>
      </c>
      <c r="K5" s="1" t="e">
        <f>#REF!</f>
        <v>#REF!</v>
      </c>
      <c r="L5" s="1" t="e">
        <f>#REF!</f>
        <v>#REF!</v>
      </c>
      <c r="M5" s="1" t="e">
        <f>#REF!</f>
        <v>#REF!</v>
      </c>
      <c r="O5" s="1" t="e">
        <f>#REF!</f>
        <v>#REF!</v>
      </c>
      <c r="P5" s="1">
        <v>978658537</v>
      </c>
      <c r="Q5" s="8" t="e">
        <f>+O5-P5</f>
        <v>#REF!</v>
      </c>
    </row>
    <row r="6" spans="9:18" ht="25.5" customHeight="1" x14ac:dyDescent="0.35">
      <c r="I6" s="6" t="s">
        <v>49</v>
      </c>
      <c r="J6" s="1" t="e">
        <f>'MATRIZ DE INDICADORES C2016'!#REF!</f>
        <v>#REF!</v>
      </c>
      <c r="K6" s="1" t="e">
        <f>'MATRIZ DE INDICADORES C2016'!#REF!</f>
        <v>#REF!</v>
      </c>
      <c r="L6" s="1" t="e">
        <f>'MATRIZ DE INDICADORES C2016'!#REF!</f>
        <v>#REF!</v>
      </c>
      <c r="M6" s="1" t="e">
        <f>'MATRIZ DE INDICADORES C2016'!#REF!</f>
        <v>#REF!</v>
      </c>
      <c r="O6" s="1" t="e">
        <f>'MATRIZ DE INDICADORES C2016'!#REF!</f>
        <v>#REF!</v>
      </c>
      <c r="P6" s="1">
        <v>372304732</v>
      </c>
      <c r="Q6" s="8" t="e">
        <f t="shared" ref="Q6:Q13" si="0">+O6-P6</f>
        <v>#REF!</v>
      </c>
    </row>
    <row r="7" spans="9:18" ht="25.5" customHeight="1" x14ac:dyDescent="0.35">
      <c r="I7" s="6" t="s">
        <v>7</v>
      </c>
      <c r="J7" s="1" t="e">
        <f>#REF!</f>
        <v>#REF!</v>
      </c>
      <c r="K7" s="1" t="e">
        <f>#REF!</f>
        <v>#REF!</v>
      </c>
      <c r="L7" s="1" t="e">
        <f>#REF!</f>
        <v>#REF!</v>
      </c>
      <c r="M7" s="1" t="e">
        <f>#REF!</f>
        <v>#REF!</v>
      </c>
      <c r="O7" s="1" t="e">
        <f>#REF!</f>
        <v>#REF!</v>
      </c>
      <c r="P7" s="1">
        <v>47383335</v>
      </c>
      <c r="Q7" s="8" t="e">
        <f t="shared" si="0"/>
        <v>#REF!</v>
      </c>
    </row>
    <row r="8" spans="9:18" ht="25.5" customHeight="1" x14ac:dyDescent="0.35">
      <c r="I8" s="6" t="s">
        <v>212</v>
      </c>
      <c r="J8" s="1" t="e">
        <f>#REF!</f>
        <v>#REF!</v>
      </c>
      <c r="K8" s="1" t="e">
        <f>#REF!</f>
        <v>#REF!</v>
      </c>
      <c r="L8" s="1" t="e">
        <f>#REF!</f>
        <v>#REF!</v>
      </c>
      <c r="M8" s="1" t="e">
        <f>#REF!</f>
        <v>#REF!</v>
      </c>
      <c r="O8" s="1" t="e">
        <f>#REF!</f>
        <v>#REF!</v>
      </c>
      <c r="P8" s="1">
        <v>30000000</v>
      </c>
      <c r="Q8" s="8" t="e">
        <f t="shared" si="0"/>
        <v>#REF!</v>
      </c>
      <c r="R8" s="7"/>
    </row>
    <row r="9" spans="9:18" ht="22.5" customHeight="1" x14ac:dyDescent="0.35">
      <c r="I9" s="6" t="s">
        <v>213</v>
      </c>
      <c r="J9" s="1" t="e">
        <f>#REF!</f>
        <v>#REF!</v>
      </c>
      <c r="K9" s="1" t="e">
        <f>#REF!</f>
        <v>#REF!</v>
      </c>
      <c r="L9" s="1" t="e">
        <f>#REF!</f>
        <v>#REF!</v>
      </c>
      <c r="M9" s="1" t="e">
        <f>#REF!</f>
        <v>#REF!</v>
      </c>
      <c r="O9" s="1" t="e">
        <f>#REF!</f>
        <v>#REF!</v>
      </c>
      <c r="P9" s="1">
        <v>4621550777</v>
      </c>
      <c r="Q9" s="8" t="e">
        <f t="shared" si="0"/>
        <v>#REF!</v>
      </c>
    </row>
    <row r="10" spans="9:18" ht="18.75" customHeight="1" x14ac:dyDescent="0.35">
      <c r="I10" s="6" t="s">
        <v>195</v>
      </c>
      <c r="J10" s="1" t="e">
        <f>#REF!</f>
        <v>#REF!</v>
      </c>
      <c r="K10" s="1" t="e">
        <f>#REF!</f>
        <v>#REF!</v>
      </c>
      <c r="L10" s="1" t="e">
        <f>#REF!</f>
        <v>#REF!</v>
      </c>
      <c r="M10" s="1" t="e">
        <f>#REF!</f>
        <v>#REF!</v>
      </c>
      <c r="O10" s="20" t="e">
        <f>#REF!</f>
        <v>#REF!</v>
      </c>
      <c r="P10" s="1">
        <v>4047842868</v>
      </c>
      <c r="Q10" s="8" t="e">
        <f t="shared" si="0"/>
        <v>#REF!</v>
      </c>
      <c r="R10" s="21"/>
    </row>
    <row r="11" spans="9:18" ht="24" customHeight="1" x14ac:dyDescent="0.35">
      <c r="I11" s="6" t="s">
        <v>214</v>
      </c>
      <c r="J11" s="1" t="e">
        <f>#REF!</f>
        <v>#REF!</v>
      </c>
      <c r="K11" s="1" t="e">
        <f>#REF!</f>
        <v>#REF!</v>
      </c>
      <c r="L11" s="1" t="e">
        <f>#REF!</f>
        <v>#REF!</v>
      </c>
      <c r="M11" s="1" t="e">
        <f>#REF!</f>
        <v>#REF!</v>
      </c>
      <c r="O11" s="1" t="e">
        <f>#REF!</f>
        <v>#REF!</v>
      </c>
      <c r="P11" s="1">
        <v>1093937186</v>
      </c>
      <c r="Q11" s="8" t="e">
        <f t="shared" si="0"/>
        <v>#REF!</v>
      </c>
    </row>
    <row r="12" spans="9:18" ht="21" customHeight="1" x14ac:dyDescent="0.35">
      <c r="I12" s="6" t="s">
        <v>215</v>
      </c>
      <c r="J12" s="1" t="e">
        <f>#REF!</f>
        <v>#REF!</v>
      </c>
      <c r="K12" s="1" t="e">
        <f>#REF!</f>
        <v>#REF!</v>
      </c>
      <c r="L12" s="1" t="e">
        <f>#REF!</f>
        <v>#REF!</v>
      </c>
      <c r="M12" s="1" t="e">
        <f>#REF!</f>
        <v>#REF!</v>
      </c>
      <c r="O12" s="1" t="e">
        <f>#REF!</f>
        <v>#REF!</v>
      </c>
      <c r="P12" s="1">
        <v>9637408579</v>
      </c>
      <c r="Q12" s="8" t="e">
        <f t="shared" si="0"/>
        <v>#REF!</v>
      </c>
    </row>
    <row r="13" spans="9:18" ht="21" customHeight="1" x14ac:dyDescent="0.35">
      <c r="I13" s="6" t="s">
        <v>205</v>
      </c>
      <c r="J13" s="1" t="e">
        <f>#REF!</f>
        <v>#REF!</v>
      </c>
      <c r="K13" s="1" t="e">
        <f>#REF!</f>
        <v>#REF!</v>
      </c>
      <c r="L13" s="1" t="e">
        <f>#REF!</f>
        <v>#REF!</v>
      </c>
      <c r="M13" s="1" t="e">
        <f>#REF!</f>
        <v>#REF!</v>
      </c>
      <c r="O13" s="1" t="e">
        <f>#REF!</f>
        <v>#REF!</v>
      </c>
      <c r="P13" s="1">
        <v>2986512</v>
      </c>
      <c r="Q13" s="8" t="e">
        <f t="shared" si="0"/>
        <v>#REF!</v>
      </c>
    </row>
    <row r="14" spans="9:18" ht="22.5" customHeight="1" x14ac:dyDescent="0.35">
      <c r="I14" s="4" t="s">
        <v>20</v>
      </c>
      <c r="J14" s="10" t="e">
        <f>SUM(J5:J13)</f>
        <v>#REF!</v>
      </c>
      <c r="K14" s="10" t="e">
        <f>SUM(K5:K13)</f>
        <v>#REF!</v>
      </c>
      <c r="L14" s="10" t="e">
        <f>SUM(L5:L13)</f>
        <v>#REF!</v>
      </c>
      <c r="M14" s="10" t="e">
        <f>SUM(M5:M13)</f>
        <v>#REF!</v>
      </c>
      <c r="O14" s="10" t="e">
        <f>O13+O12+O11+O10+O9+O8+O7+O6+O5</f>
        <v>#REF!</v>
      </c>
      <c r="P14" s="90" t="s">
        <v>235</v>
      </c>
      <c r="Q14" s="90"/>
    </row>
    <row r="15" spans="9:18" ht="20.25" customHeight="1" x14ac:dyDescent="0.35">
      <c r="I15" s="9" t="s">
        <v>216</v>
      </c>
      <c r="J15" s="13">
        <v>15537800725</v>
      </c>
      <c r="K15" s="13">
        <v>2956983533</v>
      </c>
      <c r="L15" s="13">
        <v>5264964668</v>
      </c>
      <c r="M15" s="13">
        <f>SUM(J15:L15)</f>
        <v>23759748926</v>
      </c>
      <c r="O15" s="1">
        <v>25069856514</v>
      </c>
      <c r="P15" s="90" t="s">
        <v>236</v>
      </c>
      <c r="Q15" s="90"/>
    </row>
    <row r="16" spans="9:18" ht="19.899999999999999" customHeight="1" x14ac:dyDescent="0.35">
      <c r="I16" s="9" t="s">
        <v>217</v>
      </c>
      <c r="J16" s="5" t="e">
        <f>+J14-J15</f>
        <v>#REF!</v>
      </c>
      <c r="K16" s="5" t="e">
        <f>+K14-K15</f>
        <v>#REF!</v>
      </c>
      <c r="L16" s="5" t="e">
        <f>+L14-L15</f>
        <v>#REF!</v>
      </c>
      <c r="M16" s="5" t="e">
        <f>SUM(J16:L16)</f>
        <v>#REF!</v>
      </c>
      <c r="O16" s="1">
        <v>313337000</v>
      </c>
      <c r="P16" s="90" t="s">
        <v>237</v>
      </c>
      <c r="Q16" s="90"/>
    </row>
    <row r="17" spans="10:17" x14ac:dyDescent="0.35">
      <c r="J17" s="14"/>
      <c r="K17" s="14"/>
      <c r="L17" s="14"/>
      <c r="M17" s="14"/>
      <c r="O17" s="10" t="e">
        <f>+O14+O15+O16</f>
        <v>#REF!</v>
      </c>
      <c r="P17" s="90" t="s">
        <v>238</v>
      </c>
      <c r="Q17" s="90"/>
    </row>
    <row r="20" spans="10:17" x14ac:dyDescent="0.35">
      <c r="O20" s="16">
        <v>-0.01</v>
      </c>
    </row>
    <row r="21" spans="10:17" ht="15.5" x14ac:dyDescent="0.35">
      <c r="L21" s="11">
        <v>46215266040</v>
      </c>
      <c r="M21" s="91" t="s">
        <v>239</v>
      </c>
      <c r="N21" s="91"/>
      <c r="O21" s="15">
        <f>L21</f>
        <v>46215266040</v>
      </c>
    </row>
    <row r="22" spans="10:17" ht="15.5" x14ac:dyDescent="0.35">
      <c r="L22" s="11">
        <v>24466567258</v>
      </c>
      <c r="M22" s="91" t="s">
        <v>240</v>
      </c>
      <c r="N22" s="91"/>
      <c r="O22" s="15">
        <f>L22-L26-L27</f>
        <v>23759748926</v>
      </c>
    </row>
    <row r="23" spans="10:17" x14ac:dyDescent="0.35">
      <c r="L23" s="12">
        <f>L22+L21</f>
        <v>70681833298</v>
      </c>
      <c r="M23" s="91" t="s">
        <v>241</v>
      </c>
      <c r="N23" s="91"/>
      <c r="O23" s="15">
        <f>O22+O21</f>
        <v>69975014966</v>
      </c>
    </row>
    <row r="24" spans="10:17" x14ac:dyDescent="0.35">
      <c r="L24" s="14"/>
    </row>
    <row r="25" spans="10:17" x14ac:dyDescent="0.35">
      <c r="L25" s="17">
        <f>L26+L27</f>
        <v>706818332</v>
      </c>
      <c r="M25" s="18" t="s">
        <v>243</v>
      </c>
      <c r="N25" s="19"/>
      <c r="O25" s="19"/>
    </row>
    <row r="26" spans="10:17" x14ac:dyDescent="0.35">
      <c r="L26" s="17">
        <v>641198390</v>
      </c>
      <c r="M26" s="18" t="s">
        <v>244</v>
      </c>
      <c r="N26" s="19"/>
      <c r="O26" s="16">
        <v>-0.01</v>
      </c>
    </row>
    <row r="27" spans="10:17" x14ac:dyDescent="0.35">
      <c r="L27" s="17">
        <v>65619942</v>
      </c>
      <c r="M27" s="18" t="s">
        <v>6</v>
      </c>
      <c r="N27" s="19"/>
      <c r="O27" s="16">
        <v>-0.01</v>
      </c>
    </row>
  </sheetData>
  <mergeCells count="11">
    <mergeCell ref="P15:Q15"/>
    <mergeCell ref="M21:N21"/>
    <mergeCell ref="M22:N22"/>
    <mergeCell ref="M23:N23"/>
    <mergeCell ref="P16:Q16"/>
    <mergeCell ref="P17:Q17"/>
    <mergeCell ref="I3:M3"/>
    <mergeCell ref="O3:O4"/>
    <mergeCell ref="P3:P4"/>
    <mergeCell ref="Q3:Q4"/>
    <mergeCell ref="P14:Q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2:AD100"/>
  <sheetViews>
    <sheetView tabSelected="1" zoomScale="70" zoomScaleNormal="70" workbookViewId="0">
      <selection activeCell="O6" sqref="O6"/>
    </sheetView>
  </sheetViews>
  <sheetFormatPr baseColWidth="10" defaultColWidth="11.453125" defaultRowHeight="13" x14ac:dyDescent="0.35"/>
  <cols>
    <col min="1" max="1" width="44.54296875" style="77" customWidth="1"/>
    <col min="2" max="2" width="35.1796875" style="77" customWidth="1"/>
    <col min="3" max="3" width="24.81640625" style="77" customWidth="1"/>
    <col min="4" max="4" width="7.453125" style="77" hidden="1" customWidth="1"/>
    <col min="5" max="5" width="14.08984375" style="77" customWidth="1"/>
    <col min="6" max="6" width="5.81640625" style="77" hidden="1" customWidth="1"/>
    <col min="7" max="7" width="6.54296875" style="77" hidden="1" customWidth="1"/>
    <col min="8" max="8" width="12.453125" style="77" hidden="1" customWidth="1"/>
    <col min="9" max="9" width="19.26953125" style="77" customWidth="1"/>
    <col min="10" max="10" width="8.453125" style="77" hidden="1" customWidth="1"/>
    <col min="11" max="11" width="44.26953125" style="77" hidden="1" customWidth="1"/>
    <col min="12" max="12" width="20.81640625" style="77" hidden="1" customWidth="1"/>
    <col min="13" max="13" width="20.7265625" style="77" hidden="1" customWidth="1"/>
    <col min="14" max="14" width="10" style="77" hidden="1" customWidth="1"/>
    <col min="15" max="15" width="64.453125" style="77" customWidth="1"/>
    <col min="16" max="16384" width="11.453125" style="77"/>
  </cols>
  <sheetData>
    <row r="2" spans="1:15" ht="15.5" x14ac:dyDescent="0.35">
      <c r="B2" s="114" t="s">
        <v>0</v>
      </c>
      <c r="C2" s="114"/>
      <c r="D2" s="114"/>
      <c r="E2" s="114"/>
      <c r="F2" s="114"/>
      <c r="G2" s="114"/>
      <c r="H2" s="114"/>
      <c r="I2" s="114"/>
      <c r="J2" s="114"/>
      <c r="K2" s="114"/>
      <c r="L2" s="114"/>
      <c r="M2" s="114"/>
      <c r="N2" s="114"/>
    </row>
    <row r="3" spans="1:15" ht="15.5" x14ac:dyDescent="0.35">
      <c r="B3" s="114" t="s">
        <v>364</v>
      </c>
      <c r="C3" s="114"/>
      <c r="D3" s="114"/>
      <c r="E3" s="114"/>
      <c r="F3" s="114"/>
      <c r="G3" s="78"/>
      <c r="H3" s="78"/>
      <c r="I3" s="78"/>
      <c r="J3" s="118"/>
      <c r="K3" s="118"/>
      <c r="L3" s="118"/>
      <c r="M3" s="118"/>
      <c r="N3" s="118"/>
    </row>
    <row r="4" spans="1:15" ht="25" customHeight="1" x14ac:dyDescent="0.35">
      <c r="J4" s="23"/>
      <c r="K4" s="23"/>
      <c r="L4" s="23"/>
      <c r="M4" s="23"/>
      <c r="N4" s="23"/>
    </row>
    <row r="5" spans="1:15" ht="23" customHeight="1" x14ac:dyDescent="0.35"/>
    <row r="6" spans="1:15" s="79" customFormat="1" ht="42.75" customHeight="1" x14ac:dyDescent="0.35">
      <c r="A6" s="74" t="s">
        <v>18</v>
      </c>
      <c r="B6" s="74" t="s">
        <v>1</v>
      </c>
      <c r="C6" s="74" t="s">
        <v>19</v>
      </c>
      <c r="D6" s="74" t="s">
        <v>8</v>
      </c>
      <c r="E6" s="74" t="s">
        <v>9</v>
      </c>
      <c r="F6" s="74" t="s">
        <v>10</v>
      </c>
      <c r="G6" s="74" t="s">
        <v>11</v>
      </c>
      <c r="H6" s="74" t="s">
        <v>12</v>
      </c>
      <c r="I6" s="74" t="s">
        <v>13</v>
      </c>
      <c r="J6" s="75" t="s">
        <v>2</v>
      </c>
      <c r="K6" s="75" t="s">
        <v>31</v>
      </c>
      <c r="L6" s="75" t="s">
        <v>3</v>
      </c>
      <c r="M6" s="76" t="s">
        <v>254</v>
      </c>
      <c r="N6" s="75" t="s">
        <v>4</v>
      </c>
      <c r="O6" s="76" t="s">
        <v>363</v>
      </c>
    </row>
    <row r="7" spans="1:15" ht="36.75" customHeight="1" x14ac:dyDescent="0.35">
      <c r="A7" s="129" t="s">
        <v>46</v>
      </c>
      <c r="B7" s="24" t="s">
        <v>47</v>
      </c>
      <c r="C7" s="24" t="s">
        <v>48</v>
      </c>
      <c r="D7" s="25">
        <v>0</v>
      </c>
      <c r="E7" s="25">
        <v>0</v>
      </c>
      <c r="F7" s="25">
        <v>0</v>
      </c>
      <c r="G7" s="26">
        <v>1</v>
      </c>
      <c r="H7" s="27">
        <f>SUM(D7:G7)</f>
        <v>1</v>
      </c>
      <c r="I7" s="99" t="s">
        <v>49</v>
      </c>
      <c r="J7" s="115">
        <v>1</v>
      </c>
      <c r="K7" s="98" t="s">
        <v>50</v>
      </c>
      <c r="L7" s="107" t="s">
        <v>51</v>
      </c>
      <c r="M7" s="107" t="s">
        <v>262</v>
      </c>
      <c r="N7" s="109">
        <v>1</v>
      </c>
      <c r="O7" s="155"/>
    </row>
    <row r="8" spans="1:15" ht="82" customHeight="1" x14ac:dyDescent="0.35">
      <c r="A8" s="129"/>
      <c r="B8" s="24" t="s">
        <v>294</v>
      </c>
      <c r="C8" s="24" t="s">
        <v>48</v>
      </c>
      <c r="D8" s="25">
        <v>1</v>
      </c>
      <c r="E8" s="25">
        <v>0</v>
      </c>
      <c r="F8" s="25">
        <v>0</v>
      </c>
      <c r="G8" s="26">
        <v>0</v>
      </c>
      <c r="H8" s="27">
        <v>1</v>
      </c>
      <c r="I8" s="100"/>
      <c r="J8" s="116"/>
      <c r="K8" s="98"/>
      <c r="L8" s="128"/>
      <c r="M8" s="108"/>
      <c r="N8" s="109"/>
      <c r="O8" s="156"/>
    </row>
    <row r="9" spans="1:15" ht="105.75" customHeight="1" x14ac:dyDescent="0.35">
      <c r="A9" s="129"/>
      <c r="B9" s="24" t="s">
        <v>252</v>
      </c>
      <c r="C9" s="24" t="s">
        <v>253</v>
      </c>
      <c r="D9" s="26">
        <v>0</v>
      </c>
      <c r="E9" s="26">
        <v>2</v>
      </c>
      <c r="F9" s="26">
        <v>2</v>
      </c>
      <c r="G9" s="26">
        <v>2</v>
      </c>
      <c r="H9" s="27">
        <f>SUM(D9:G9)</f>
        <v>6</v>
      </c>
      <c r="I9" s="28" t="s">
        <v>49</v>
      </c>
      <c r="J9" s="29">
        <v>2</v>
      </c>
      <c r="K9" s="30" t="s">
        <v>52</v>
      </c>
      <c r="L9" s="24" t="s">
        <v>51</v>
      </c>
      <c r="M9" s="24" t="s">
        <v>262</v>
      </c>
      <c r="N9" s="26">
        <v>1</v>
      </c>
      <c r="O9" s="30" t="s">
        <v>295</v>
      </c>
    </row>
    <row r="10" spans="1:15" ht="51" customHeight="1" x14ac:dyDescent="0.35">
      <c r="A10" s="129" t="s">
        <v>53</v>
      </c>
      <c r="B10" s="129" t="s">
        <v>54</v>
      </c>
      <c r="C10" s="24" t="s">
        <v>55</v>
      </c>
      <c r="D10" s="31">
        <v>1</v>
      </c>
      <c r="E10" s="31">
        <v>1</v>
      </c>
      <c r="F10" s="31">
        <v>1</v>
      </c>
      <c r="G10" s="31">
        <v>1</v>
      </c>
      <c r="H10" s="32">
        <v>1</v>
      </c>
      <c r="I10" s="28" t="s">
        <v>49</v>
      </c>
      <c r="J10" s="116">
        <v>3</v>
      </c>
      <c r="K10" s="98" t="s">
        <v>56</v>
      </c>
      <c r="L10" s="107" t="s">
        <v>57</v>
      </c>
      <c r="M10" s="107" t="s">
        <v>262</v>
      </c>
      <c r="N10" s="124">
        <v>1</v>
      </c>
      <c r="O10" s="98" t="s">
        <v>293</v>
      </c>
    </row>
    <row r="11" spans="1:15" ht="37.5" customHeight="1" x14ac:dyDescent="0.35">
      <c r="A11" s="129"/>
      <c r="B11" s="129"/>
      <c r="C11" s="24" t="s">
        <v>58</v>
      </c>
      <c r="D11" s="25">
        <v>1</v>
      </c>
      <c r="E11" s="25">
        <v>0</v>
      </c>
      <c r="F11" s="25">
        <v>0</v>
      </c>
      <c r="G11" s="25">
        <v>0</v>
      </c>
      <c r="H11" s="27">
        <f t="shared" ref="H11:H21" si="0">SUM(D11:G11)</f>
        <v>1</v>
      </c>
      <c r="I11" s="28" t="s">
        <v>49</v>
      </c>
      <c r="J11" s="117"/>
      <c r="K11" s="98"/>
      <c r="L11" s="108"/>
      <c r="M11" s="108"/>
      <c r="N11" s="124"/>
      <c r="O11" s="98"/>
    </row>
    <row r="12" spans="1:15" ht="103.5" customHeight="1" x14ac:dyDescent="0.35">
      <c r="A12" s="129"/>
      <c r="B12" s="133" t="s">
        <v>296</v>
      </c>
      <c r="C12" s="136" t="s">
        <v>59</v>
      </c>
      <c r="D12" s="127">
        <v>1</v>
      </c>
      <c r="E12" s="127">
        <v>1</v>
      </c>
      <c r="F12" s="127">
        <v>1</v>
      </c>
      <c r="G12" s="127">
        <v>1</v>
      </c>
      <c r="H12" s="126">
        <f t="shared" si="0"/>
        <v>4</v>
      </c>
      <c r="I12" s="98" t="s">
        <v>49</v>
      </c>
      <c r="J12" s="27">
        <v>4</v>
      </c>
      <c r="K12" s="33" t="s">
        <v>60</v>
      </c>
      <c r="L12" s="34" t="s">
        <v>51</v>
      </c>
      <c r="M12" s="34" t="s">
        <v>262</v>
      </c>
      <c r="N12" s="26">
        <v>1</v>
      </c>
      <c r="O12" s="33" t="s">
        <v>297</v>
      </c>
    </row>
    <row r="13" spans="1:15" ht="87" customHeight="1" x14ac:dyDescent="0.35">
      <c r="A13" s="129"/>
      <c r="B13" s="133"/>
      <c r="C13" s="136"/>
      <c r="D13" s="127"/>
      <c r="E13" s="127"/>
      <c r="F13" s="127"/>
      <c r="G13" s="127"/>
      <c r="H13" s="126"/>
      <c r="I13" s="98"/>
      <c r="J13" s="27">
        <v>5</v>
      </c>
      <c r="K13" s="33" t="s">
        <v>61</v>
      </c>
      <c r="L13" s="34" t="s">
        <v>51</v>
      </c>
      <c r="M13" s="34" t="s">
        <v>262</v>
      </c>
      <c r="N13" s="26">
        <v>1</v>
      </c>
      <c r="O13" s="33" t="s">
        <v>298</v>
      </c>
    </row>
    <row r="14" spans="1:15" ht="71.25" customHeight="1" x14ac:dyDescent="0.35">
      <c r="A14" s="129"/>
      <c r="B14" s="35" t="s">
        <v>62</v>
      </c>
      <c r="C14" s="24" t="s">
        <v>63</v>
      </c>
      <c r="D14" s="25">
        <v>1</v>
      </c>
      <c r="E14" s="25">
        <v>1</v>
      </c>
      <c r="F14" s="25">
        <v>1</v>
      </c>
      <c r="G14" s="25">
        <v>1</v>
      </c>
      <c r="H14" s="27">
        <f>SUM(D14:G14)</f>
        <v>4</v>
      </c>
      <c r="I14" s="28" t="s">
        <v>49</v>
      </c>
      <c r="J14" s="27">
        <v>6</v>
      </c>
      <c r="K14" s="36" t="s">
        <v>299</v>
      </c>
      <c r="L14" s="37" t="s">
        <v>51</v>
      </c>
      <c r="M14" s="37" t="s">
        <v>262</v>
      </c>
      <c r="N14" s="27">
        <v>1</v>
      </c>
      <c r="O14" s="36" t="s">
        <v>351</v>
      </c>
    </row>
    <row r="15" spans="1:15" ht="34.5" customHeight="1" x14ac:dyDescent="0.35">
      <c r="A15" s="129"/>
      <c r="B15" s="38" t="s">
        <v>300</v>
      </c>
      <c r="C15" s="39" t="s">
        <v>257</v>
      </c>
      <c r="D15" s="25">
        <v>0</v>
      </c>
      <c r="E15" s="25">
        <v>1</v>
      </c>
      <c r="F15" s="25">
        <v>1</v>
      </c>
      <c r="G15" s="25">
        <v>1</v>
      </c>
      <c r="H15" s="27">
        <f t="shared" si="0"/>
        <v>3</v>
      </c>
      <c r="I15" s="28" t="s">
        <v>49</v>
      </c>
      <c r="J15" s="126">
        <v>7</v>
      </c>
      <c r="K15" s="99" t="s">
        <v>64</v>
      </c>
      <c r="L15" s="107" t="s">
        <v>51</v>
      </c>
      <c r="M15" s="115" t="s">
        <v>262</v>
      </c>
      <c r="N15" s="109">
        <v>4</v>
      </c>
      <c r="O15" s="40" t="s">
        <v>272</v>
      </c>
    </row>
    <row r="16" spans="1:15" ht="81.75" customHeight="1" x14ac:dyDescent="0.35">
      <c r="A16" s="129"/>
      <c r="B16" s="35" t="s">
        <v>65</v>
      </c>
      <c r="C16" s="24" t="s">
        <v>66</v>
      </c>
      <c r="D16" s="25">
        <v>2</v>
      </c>
      <c r="E16" s="41">
        <v>2</v>
      </c>
      <c r="F16" s="25">
        <v>2</v>
      </c>
      <c r="G16" s="25">
        <v>2</v>
      </c>
      <c r="H16" s="27">
        <f>SUM(D16:G16)</f>
        <v>8</v>
      </c>
      <c r="I16" s="28" t="s">
        <v>49</v>
      </c>
      <c r="J16" s="126"/>
      <c r="K16" s="113"/>
      <c r="L16" s="128"/>
      <c r="M16" s="116"/>
      <c r="N16" s="109"/>
      <c r="O16" s="40" t="s">
        <v>301</v>
      </c>
    </row>
    <row r="17" spans="1:15" ht="57" customHeight="1" x14ac:dyDescent="0.35">
      <c r="A17" s="129"/>
      <c r="B17" s="38" t="s">
        <v>67</v>
      </c>
      <c r="C17" s="39" t="s">
        <v>68</v>
      </c>
      <c r="D17" s="25">
        <v>0</v>
      </c>
      <c r="E17" s="25">
        <v>1</v>
      </c>
      <c r="F17" s="25">
        <v>1</v>
      </c>
      <c r="G17" s="25">
        <v>1</v>
      </c>
      <c r="H17" s="27">
        <v>3</v>
      </c>
      <c r="I17" s="28" t="s">
        <v>49</v>
      </c>
      <c r="J17" s="126"/>
      <c r="K17" s="100"/>
      <c r="L17" s="108"/>
      <c r="M17" s="117"/>
      <c r="N17" s="109"/>
      <c r="O17" s="40" t="s">
        <v>302</v>
      </c>
    </row>
    <row r="18" spans="1:15" ht="41.25" customHeight="1" x14ac:dyDescent="0.35">
      <c r="A18" s="129" t="s">
        <v>69</v>
      </c>
      <c r="B18" s="24" t="s">
        <v>303</v>
      </c>
      <c r="C18" s="24" t="s">
        <v>70</v>
      </c>
      <c r="D18" s="25">
        <v>0</v>
      </c>
      <c r="E18" s="25">
        <v>2</v>
      </c>
      <c r="F18" s="25">
        <v>2</v>
      </c>
      <c r="G18" s="25">
        <v>2</v>
      </c>
      <c r="H18" s="27">
        <f t="shared" si="0"/>
        <v>6</v>
      </c>
      <c r="I18" s="28" t="s">
        <v>49</v>
      </c>
      <c r="J18" s="126">
        <v>8</v>
      </c>
      <c r="K18" s="98" t="s">
        <v>71</v>
      </c>
      <c r="L18" s="24" t="s">
        <v>72</v>
      </c>
      <c r="M18" s="24" t="s">
        <v>262</v>
      </c>
      <c r="N18" s="27">
        <v>2</v>
      </c>
      <c r="O18" s="42" t="s">
        <v>273</v>
      </c>
    </row>
    <row r="19" spans="1:15" ht="39.75" customHeight="1" x14ac:dyDescent="0.35">
      <c r="A19" s="129"/>
      <c r="B19" s="24" t="s">
        <v>73</v>
      </c>
      <c r="C19" s="24" t="s">
        <v>74</v>
      </c>
      <c r="D19" s="27">
        <v>1</v>
      </c>
      <c r="E19" s="27">
        <v>1</v>
      </c>
      <c r="F19" s="27">
        <v>1</v>
      </c>
      <c r="G19" s="27">
        <v>1</v>
      </c>
      <c r="H19" s="27">
        <f>SUM(D19:G19)</f>
        <v>4</v>
      </c>
      <c r="I19" s="28" t="s">
        <v>49</v>
      </c>
      <c r="J19" s="126"/>
      <c r="K19" s="98"/>
      <c r="L19" s="24" t="s">
        <v>51</v>
      </c>
      <c r="M19" s="24" t="s">
        <v>262</v>
      </c>
      <c r="N19" s="27">
        <v>1</v>
      </c>
      <c r="O19" s="24" t="s">
        <v>304</v>
      </c>
    </row>
    <row r="20" spans="1:15" ht="77.25" customHeight="1" x14ac:dyDescent="0.35">
      <c r="A20" s="129"/>
      <c r="B20" s="24" t="s">
        <v>75</v>
      </c>
      <c r="C20" s="24" t="s">
        <v>76</v>
      </c>
      <c r="D20" s="27">
        <v>2</v>
      </c>
      <c r="E20" s="27">
        <v>2</v>
      </c>
      <c r="F20" s="27">
        <v>2</v>
      </c>
      <c r="G20" s="27">
        <v>2</v>
      </c>
      <c r="H20" s="27">
        <f>SUM(D20:G20)</f>
        <v>8</v>
      </c>
      <c r="I20" s="28" t="s">
        <v>49</v>
      </c>
      <c r="J20" s="126"/>
      <c r="K20" s="98"/>
      <c r="L20" s="24" t="s">
        <v>77</v>
      </c>
      <c r="M20" s="24" t="s">
        <v>262</v>
      </c>
      <c r="N20" s="27">
        <v>2</v>
      </c>
      <c r="O20" s="43" t="s">
        <v>305</v>
      </c>
    </row>
    <row r="21" spans="1:15" ht="39.75" customHeight="1" x14ac:dyDescent="0.35">
      <c r="A21" s="129"/>
      <c r="B21" s="24" t="s">
        <v>78</v>
      </c>
      <c r="C21" s="24" t="s">
        <v>78</v>
      </c>
      <c r="D21" s="27">
        <v>0</v>
      </c>
      <c r="E21" s="27">
        <v>3</v>
      </c>
      <c r="F21" s="27">
        <v>4</v>
      </c>
      <c r="G21" s="27">
        <v>3</v>
      </c>
      <c r="H21" s="27">
        <f t="shared" si="0"/>
        <v>10</v>
      </c>
      <c r="I21" s="28" t="s">
        <v>49</v>
      </c>
      <c r="J21" s="126"/>
      <c r="K21" s="98"/>
      <c r="L21" s="24" t="s">
        <v>78</v>
      </c>
      <c r="M21" s="24" t="s">
        <v>262</v>
      </c>
      <c r="N21" s="26">
        <v>3</v>
      </c>
      <c r="O21" s="24" t="s">
        <v>274</v>
      </c>
    </row>
    <row r="22" spans="1:15" ht="60.75" customHeight="1" x14ac:dyDescent="0.35">
      <c r="A22" s="129"/>
      <c r="B22" s="24" t="s">
        <v>306</v>
      </c>
      <c r="C22" s="24" t="s">
        <v>79</v>
      </c>
      <c r="D22" s="25">
        <v>0</v>
      </c>
      <c r="E22" s="25">
        <v>1</v>
      </c>
      <c r="F22" s="25">
        <v>1</v>
      </c>
      <c r="G22" s="25">
        <v>1</v>
      </c>
      <c r="H22" s="27">
        <v>3</v>
      </c>
      <c r="I22" s="28" t="s">
        <v>49</v>
      </c>
      <c r="J22" s="27">
        <v>9</v>
      </c>
      <c r="K22" s="44" t="s">
        <v>80</v>
      </c>
      <c r="L22" s="45" t="s">
        <v>51</v>
      </c>
      <c r="M22" s="45" t="s">
        <v>262</v>
      </c>
      <c r="N22" s="26">
        <v>1</v>
      </c>
      <c r="O22" s="24" t="s">
        <v>275</v>
      </c>
    </row>
    <row r="23" spans="1:15" ht="79.5" customHeight="1" x14ac:dyDescent="0.35">
      <c r="A23" s="129" t="s">
        <v>81</v>
      </c>
      <c r="B23" s="28" t="s">
        <v>82</v>
      </c>
      <c r="C23" s="28" t="s">
        <v>83</v>
      </c>
      <c r="D23" s="26">
        <v>5</v>
      </c>
      <c r="E23" s="26">
        <v>5</v>
      </c>
      <c r="F23" s="26">
        <v>5</v>
      </c>
      <c r="G23" s="26">
        <v>5</v>
      </c>
      <c r="H23" s="27">
        <f>SUM(D23:G23)</f>
        <v>20</v>
      </c>
      <c r="I23" s="28" t="s">
        <v>49</v>
      </c>
      <c r="J23" s="115">
        <v>10</v>
      </c>
      <c r="K23" s="98" t="s">
        <v>84</v>
      </c>
      <c r="L23" s="28" t="s">
        <v>83</v>
      </c>
      <c r="M23" s="28" t="s">
        <v>262</v>
      </c>
      <c r="N23" s="26">
        <v>5</v>
      </c>
      <c r="O23" s="40" t="s">
        <v>307</v>
      </c>
    </row>
    <row r="24" spans="1:15" ht="59.25" customHeight="1" x14ac:dyDescent="0.35">
      <c r="A24" s="129"/>
      <c r="B24" s="28" t="s">
        <v>85</v>
      </c>
      <c r="C24" s="28" t="s">
        <v>86</v>
      </c>
      <c r="D24" s="26">
        <v>5</v>
      </c>
      <c r="E24" s="26">
        <v>5</v>
      </c>
      <c r="F24" s="26">
        <v>5</v>
      </c>
      <c r="G24" s="26">
        <v>5</v>
      </c>
      <c r="H24" s="27">
        <f>SUM(D24:G24)</f>
        <v>20</v>
      </c>
      <c r="I24" s="28" t="s">
        <v>49</v>
      </c>
      <c r="J24" s="117"/>
      <c r="K24" s="98"/>
      <c r="L24" s="28" t="s">
        <v>87</v>
      </c>
      <c r="M24" s="28" t="s">
        <v>262</v>
      </c>
      <c r="N24" s="26">
        <v>5</v>
      </c>
      <c r="O24" s="40" t="s">
        <v>276</v>
      </c>
    </row>
    <row r="25" spans="1:15" ht="68.25" customHeight="1" x14ac:dyDescent="0.35">
      <c r="A25" s="35" t="s">
        <v>88</v>
      </c>
      <c r="B25" s="28" t="s">
        <v>89</v>
      </c>
      <c r="C25" s="28" t="s">
        <v>90</v>
      </c>
      <c r="D25" s="26">
        <v>1</v>
      </c>
      <c r="E25" s="26">
        <v>0</v>
      </c>
      <c r="F25" s="26">
        <v>0</v>
      </c>
      <c r="G25" s="26">
        <v>0</v>
      </c>
      <c r="H25" s="27">
        <f>SUM(D25:G25)</f>
        <v>1</v>
      </c>
      <c r="I25" s="28" t="s">
        <v>49</v>
      </c>
      <c r="J25" s="27">
        <v>11</v>
      </c>
      <c r="K25" s="28" t="s">
        <v>308</v>
      </c>
      <c r="L25" s="28" t="s">
        <v>91</v>
      </c>
      <c r="M25" s="28" t="s">
        <v>262</v>
      </c>
      <c r="N25" s="47">
        <v>1</v>
      </c>
      <c r="O25" s="46"/>
    </row>
    <row r="26" spans="1:15" ht="91.5" customHeight="1" x14ac:dyDescent="0.35">
      <c r="A26" s="133" t="s">
        <v>15</v>
      </c>
      <c r="B26" s="136" t="s">
        <v>17</v>
      </c>
      <c r="C26" s="136" t="s">
        <v>30</v>
      </c>
      <c r="D26" s="126">
        <v>3</v>
      </c>
      <c r="E26" s="126">
        <v>3</v>
      </c>
      <c r="F26" s="126">
        <v>3</v>
      </c>
      <c r="G26" s="126">
        <v>3</v>
      </c>
      <c r="H26" s="126">
        <f>SUM(D26:G26)</f>
        <v>12</v>
      </c>
      <c r="I26" s="98" t="s">
        <v>7</v>
      </c>
      <c r="J26" s="27">
        <v>1</v>
      </c>
      <c r="K26" s="28" t="s">
        <v>36</v>
      </c>
      <c r="L26" s="44" t="s">
        <v>37</v>
      </c>
      <c r="M26" s="44" t="s">
        <v>264</v>
      </c>
      <c r="N26" s="26">
        <v>1</v>
      </c>
      <c r="O26" s="44" t="s">
        <v>309</v>
      </c>
    </row>
    <row r="27" spans="1:15" ht="98.25" customHeight="1" x14ac:dyDescent="0.35">
      <c r="A27" s="133"/>
      <c r="B27" s="136"/>
      <c r="C27" s="136"/>
      <c r="D27" s="126"/>
      <c r="E27" s="126"/>
      <c r="F27" s="126"/>
      <c r="G27" s="126"/>
      <c r="H27" s="126"/>
      <c r="I27" s="98"/>
      <c r="J27" s="27">
        <v>2</v>
      </c>
      <c r="K27" s="28" t="s">
        <v>310</v>
      </c>
      <c r="L27" s="44" t="s">
        <v>38</v>
      </c>
      <c r="M27" s="44" t="s">
        <v>264</v>
      </c>
      <c r="N27" s="26">
        <v>12</v>
      </c>
      <c r="O27" s="44" t="s">
        <v>277</v>
      </c>
    </row>
    <row r="28" spans="1:15" ht="86.25" customHeight="1" x14ac:dyDescent="0.35">
      <c r="A28" s="133"/>
      <c r="B28" s="136"/>
      <c r="C28" s="136"/>
      <c r="D28" s="126"/>
      <c r="E28" s="126"/>
      <c r="F28" s="126"/>
      <c r="G28" s="126"/>
      <c r="H28" s="126"/>
      <c r="I28" s="98"/>
      <c r="J28" s="27">
        <v>3</v>
      </c>
      <c r="K28" s="28" t="s">
        <v>39</v>
      </c>
      <c r="L28" s="28" t="s">
        <v>43</v>
      </c>
      <c r="M28" s="28" t="s">
        <v>264</v>
      </c>
      <c r="N28" s="26">
        <v>1</v>
      </c>
      <c r="O28" s="28" t="s">
        <v>311</v>
      </c>
    </row>
    <row r="29" spans="1:15" ht="112.5" customHeight="1" x14ac:dyDescent="0.35">
      <c r="A29" s="133"/>
      <c r="B29" s="136"/>
      <c r="C29" s="136"/>
      <c r="D29" s="126"/>
      <c r="E29" s="126"/>
      <c r="F29" s="126"/>
      <c r="G29" s="126"/>
      <c r="H29" s="126"/>
      <c r="I29" s="98"/>
      <c r="J29" s="27">
        <v>4</v>
      </c>
      <c r="K29" s="28" t="s">
        <v>40</v>
      </c>
      <c r="L29" s="28" t="s">
        <v>43</v>
      </c>
      <c r="M29" s="28" t="s">
        <v>264</v>
      </c>
      <c r="N29" s="26">
        <v>1</v>
      </c>
      <c r="O29" s="28" t="s">
        <v>278</v>
      </c>
    </row>
    <row r="30" spans="1:15" ht="136.5" customHeight="1" x14ac:dyDescent="0.35">
      <c r="A30" s="133"/>
      <c r="B30" s="136"/>
      <c r="C30" s="136"/>
      <c r="D30" s="126"/>
      <c r="E30" s="126"/>
      <c r="F30" s="126"/>
      <c r="G30" s="126"/>
      <c r="H30" s="126"/>
      <c r="I30" s="98"/>
      <c r="J30" s="27">
        <v>5</v>
      </c>
      <c r="K30" s="28" t="s">
        <v>312</v>
      </c>
      <c r="L30" s="28" t="s">
        <v>43</v>
      </c>
      <c r="M30" s="28" t="s">
        <v>264</v>
      </c>
      <c r="N30" s="26">
        <v>1</v>
      </c>
      <c r="O30" s="28" t="s">
        <v>279</v>
      </c>
    </row>
    <row r="31" spans="1:15" ht="104.25" customHeight="1" x14ac:dyDescent="0.35">
      <c r="A31" s="48" t="s">
        <v>32</v>
      </c>
      <c r="B31" s="34" t="s">
        <v>313</v>
      </c>
      <c r="C31" s="34" t="s">
        <v>313</v>
      </c>
      <c r="D31" s="26">
        <v>0</v>
      </c>
      <c r="E31" s="26">
        <v>1</v>
      </c>
      <c r="F31" s="26">
        <v>2</v>
      </c>
      <c r="G31" s="26">
        <v>3</v>
      </c>
      <c r="H31" s="27">
        <v>6</v>
      </c>
      <c r="I31" s="44" t="s">
        <v>7</v>
      </c>
      <c r="J31" s="49">
        <v>6</v>
      </c>
      <c r="K31" s="28" t="s">
        <v>314</v>
      </c>
      <c r="L31" s="28" t="s">
        <v>44</v>
      </c>
      <c r="M31" s="28" t="s">
        <v>262</v>
      </c>
      <c r="N31" s="26">
        <v>1</v>
      </c>
      <c r="O31" s="28" t="s">
        <v>280</v>
      </c>
    </row>
    <row r="32" spans="1:15" ht="94.5" customHeight="1" x14ac:dyDescent="0.35">
      <c r="A32" s="35" t="s">
        <v>33</v>
      </c>
      <c r="B32" s="34" t="s">
        <v>34</v>
      </c>
      <c r="C32" s="24" t="s">
        <v>35</v>
      </c>
      <c r="D32" s="26">
        <v>12000</v>
      </c>
      <c r="E32" s="26">
        <v>12000</v>
      </c>
      <c r="F32" s="26">
        <v>12000</v>
      </c>
      <c r="G32" s="26">
        <v>12000</v>
      </c>
      <c r="H32" s="27">
        <v>12000</v>
      </c>
      <c r="I32" s="28" t="s">
        <v>7</v>
      </c>
      <c r="J32" s="27">
        <v>7</v>
      </c>
      <c r="K32" s="24" t="s">
        <v>41</v>
      </c>
      <c r="L32" s="24" t="s">
        <v>45</v>
      </c>
      <c r="M32" s="24" t="s">
        <v>263</v>
      </c>
      <c r="N32" s="26">
        <v>12000</v>
      </c>
      <c r="O32" s="24" t="s">
        <v>281</v>
      </c>
    </row>
    <row r="33" spans="1:15" ht="58.5" customHeight="1" x14ac:dyDescent="0.35">
      <c r="A33" s="35" t="s">
        <v>25</v>
      </c>
      <c r="B33" s="34" t="s">
        <v>26</v>
      </c>
      <c r="C33" s="24" t="s">
        <v>27</v>
      </c>
      <c r="D33" s="26">
        <v>0</v>
      </c>
      <c r="E33" s="26">
        <v>2</v>
      </c>
      <c r="F33" s="26">
        <v>6</v>
      </c>
      <c r="G33" s="26">
        <v>12</v>
      </c>
      <c r="H33" s="27">
        <f>SUM(D33:G33)</f>
        <v>20</v>
      </c>
      <c r="I33" s="28" t="s">
        <v>7</v>
      </c>
      <c r="J33" s="27">
        <v>8</v>
      </c>
      <c r="K33" s="24" t="s">
        <v>315</v>
      </c>
      <c r="L33" s="24" t="s">
        <v>27</v>
      </c>
      <c r="M33" s="24" t="s">
        <v>263</v>
      </c>
      <c r="N33" s="26">
        <v>2</v>
      </c>
      <c r="O33" s="24" t="s">
        <v>282</v>
      </c>
    </row>
    <row r="34" spans="1:15" ht="54" customHeight="1" x14ac:dyDescent="0.35">
      <c r="A34" s="133" t="s">
        <v>14</v>
      </c>
      <c r="B34" s="99" t="s">
        <v>24</v>
      </c>
      <c r="C34" s="99" t="s">
        <v>28</v>
      </c>
      <c r="D34" s="109">
        <v>180</v>
      </c>
      <c r="E34" s="109">
        <v>200</v>
      </c>
      <c r="F34" s="109">
        <v>220</v>
      </c>
      <c r="G34" s="109">
        <v>250</v>
      </c>
      <c r="H34" s="126">
        <f>+G34</f>
        <v>250</v>
      </c>
      <c r="I34" s="98" t="s">
        <v>7</v>
      </c>
      <c r="J34" s="126">
        <v>9</v>
      </c>
      <c r="K34" s="99" t="s">
        <v>251</v>
      </c>
      <c r="L34" s="34" t="s">
        <v>247</v>
      </c>
      <c r="M34" s="34" t="s">
        <v>262</v>
      </c>
      <c r="N34" s="26">
        <f>E34</f>
        <v>200</v>
      </c>
      <c r="O34" s="34" t="s">
        <v>283</v>
      </c>
    </row>
    <row r="35" spans="1:15" ht="88.5" customHeight="1" x14ac:dyDescent="0.35">
      <c r="A35" s="133"/>
      <c r="B35" s="100"/>
      <c r="C35" s="100"/>
      <c r="D35" s="109"/>
      <c r="E35" s="109"/>
      <c r="F35" s="109"/>
      <c r="G35" s="109"/>
      <c r="H35" s="126"/>
      <c r="I35" s="98"/>
      <c r="J35" s="126"/>
      <c r="K35" s="100"/>
      <c r="L35" s="24" t="s">
        <v>42</v>
      </c>
      <c r="M35" s="24" t="s">
        <v>263</v>
      </c>
      <c r="N35" s="26">
        <v>200</v>
      </c>
      <c r="O35" s="33" t="s">
        <v>316</v>
      </c>
    </row>
    <row r="36" spans="1:15" ht="66" customHeight="1" x14ac:dyDescent="0.35">
      <c r="A36" s="133" t="s">
        <v>21</v>
      </c>
      <c r="B36" s="28" t="s">
        <v>16</v>
      </c>
      <c r="C36" s="28" t="s">
        <v>29</v>
      </c>
      <c r="D36" s="26">
        <v>5</v>
      </c>
      <c r="E36" s="26">
        <v>10</v>
      </c>
      <c r="F36" s="26">
        <v>1</v>
      </c>
      <c r="G36" s="26">
        <v>0</v>
      </c>
      <c r="H36" s="27">
        <f>SUM(D36:G36)</f>
        <v>16</v>
      </c>
      <c r="I36" s="28" t="s">
        <v>7</v>
      </c>
      <c r="J36" s="27">
        <v>10</v>
      </c>
      <c r="K36" s="45" t="s">
        <v>317</v>
      </c>
      <c r="L36" s="45" t="s">
        <v>318</v>
      </c>
      <c r="M36" s="45" t="s">
        <v>263</v>
      </c>
      <c r="N36" s="47">
        <v>10</v>
      </c>
      <c r="O36" s="80" t="s">
        <v>284</v>
      </c>
    </row>
    <row r="37" spans="1:15" ht="114" customHeight="1" x14ac:dyDescent="0.35">
      <c r="A37" s="133"/>
      <c r="B37" s="28" t="s">
        <v>22</v>
      </c>
      <c r="C37" s="28" t="s">
        <v>23</v>
      </c>
      <c r="D37" s="26">
        <v>0</v>
      </c>
      <c r="E37" s="26">
        <v>2</v>
      </c>
      <c r="F37" s="26">
        <v>2</v>
      </c>
      <c r="G37" s="26">
        <v>2</v>
      </c>
      <c r="H37" s="27">
        <f>SUM(D37:G37)</f>
        <v>6</v>
      </c>
      <c r="I37" s="28" t="s">
        <v>7</v>
      </c>
      <c r="J37" s="27">
        <v>11</v>
      </c>
      <c r="K37" s="45" t="s">
        <v>319</v>
      </c>
      <c r="L37" s="45" t="s">
        <v>318</v>
      </c>
      <c r="M37" s="45" t="s">
        <v>263</v>
      </c>
      <c r="N37" s="47">
        <v>2</v>
      </c>
      <c r="O37" s="45" t="s">
        <v>320</v>
      </c>
    </row>
    <row r="38" spans="1:15" ht="34.5" customHeight="1" x14ac:dyDescent="0.35">
      <c r="A38" s="129" t="s">
        <v>143</v>
      </c>
      <c r="B38" s="137" t="s">
        <v>144</v>
      </c>
      <c r="C38" s="137" t="s">
        <v>145</v>
      </c>
      <c r="D38" s="126">
        <v>4</v>
      </c>
      <c r="E38" s="126">
        <v>4</v>
      </c>
      <c r="F38" s="126">
        <v>4</v>
      </c>
      <c r="G38" s="126">
        <v>4</v>
      </c>
      <c r="H38" s="126">
        <f>SUM(D38:G38)</f>
        <v>16</v>
      </c>
      <c r="I38" s="135" t="s">
        <v>146</v>
      </c>
      <c r="J38" s="126">
        <v>1</v>
      </c>
      <c r="K38" s="129" t="s">
        <v>147</v>
      </c>
      <c r="L38" s="98" t="s">
        <v>145</v>
      </c>
      <c r="M38" s="101"/>
      <c r="N38" s="109">
        <v>4</v>
      </c>
      <c r="O38" s="157" t="s">
        <v>321</v>
      </c>
    </row>
    <row r="39" spans="1:15" ht="90" customHeight="1" x14ac:dyDescent="0.35">
      <c r="A39" s="129"/>
      <c r="B39" s="137"/>
      <c r="C39" s="137"/>
      <c r="D39" s="126"/>
      <c r="E39" s="126"/>
      <c r="F39" s="126"/>
      <c r="G39" s="126"/>
      <c r="H39" s="126"/>
      <c r="I39" s="135"/>
      <c r="J39" s="126"/>
      <c r="K39" s="129"/>
      <c r="L39" s="98"/>
      <c r="M39" s="102"/>
      <c r="N39" s="109"/>
      <c r="O39" s="158"/>
    </row>
    <row r="40" spans="1:15" ht="186" customHeight="1" x14ac:dyDescent="0.35">
      <c r="A40" s="35" t="s">
        <v>148</v>
      </c>
      <c r="B40" s="24" t="s">
        <v>149</v>
      </c>
      <c r="C40" s="24" t="s">
        <v>150</v>
      </c>
      <c r="D40" s="32">
        <v>0.1</v>
      </c>
      <c r="E40" s="32">
        <v>0.05</v>
      </c>
      <c r="F40" s="32">
        <v>0.15</v>
      </c>
      <c r="G40" s="32">
        <v>0.1</v>
      </c>
      <c r="H40" s="22">
        <f>SUM(D40:G40)</f>
        <v>0.4</v>
      </c>
      <c r="I40" s="28" t="s">
        <v>146</v>
      </c>
      <c r="J40" s="126"/>
      <c r="K40" s="129"/>
      <c r="L40" s="28" t="s">
        <v>151</v>
      </c>
      <c r="M40" s="28"/>
      <c r="N40" s="31">
        <v>0.05</v>
      </c>
      <c r="O40" s="40" t="s">
        <v>267</v>
      </c>
    </row>
    <row r="41" spans="1:15" ht="24" customHeight="1" x14ac:dyDescent="0.35">
      <c r="A41" s="133" t="s">
        <v>152</v>
      </c>
      <c r="B41" s="28" t="s">
        <v>153</v>
      </c>
      <c r="C41" s="45" t="s">
        <v>154</v>
      </c>
      <c r="D41" s="47">
        <v>1</v>
      </c>
      <c r="E41" s="47">
        <v>1</v>
      </c>
      <c r="F41" s="26">
        <v>1</v>
      </c>
      <c r="G41" s="26">
        <v>1</v>
      </c>
      <c r="H41" s="27">
        <f>SUM(D41:G41)</f>
        <v>4</v>
      </c>
      <c r="I41" s="98" t="s">
        <v>146</v>
      </c>
      <c r="J41" s="126">
        <v>2</v>
      </c>
      <c r="K41" s="98" t="s">
        <v>155</v>
      </c>
      <c r="L41" s="98" t="s">
        <v>142</v>
      </c>
      <c r="M41" s="101"/>
      <c r="N41" s="130">
        <v>3</v>
      </c>
      <c r="O41" s="94" t="s">
        <v>322</v>
      </c>
    </row>
    <row r="42" spans="1:15" ht="193.5" customHeight="1" x14ac:dyDescent="0.35">
      <c r="A42" s="133"/>
      <c r="B42" s="28" t="s">
        <v>156</v>
      </c>
      <c r="C42" s="45" t="s">
        <v>157</v>
      </c>
      <c r="D42" s="47">
        <v>0</v>
      </c>
      <c r="E42" s="47">
        <v>0</v>
      </c>
      <c r="F42" s="26">
        <v>0</v>
      </c>
      <c r="G42" s="26">
        <v>1</v>
      </c>
      <c r="H42" s="27">
        <f>G42</f>
        <v>1</v>
      </c>
      <c r="I42" s="98"/>
      <c r="J42" s="126"/>
      <c r="K42" s="98"/>
      <c r="L42" s="98"/>
      <c r="M42" s="102"/>
      <c r="N42" s="130"/>
      <c r="O42" s="95"/>
    </row>
    <row r="43" spans="1:15" ht="195" customHeight="1" x14ac:dyDescent="0.35">
      <c r="A43" s="35" t="s">
        <v>158</v>
      </c>
      <c r="B43" s="35" t="s">
        <v>159</v>
      </c>
      <c r="C43" s="28" t="s">
        <v>160</v>
      </c>
      <c r="D43" s="26">
        <v>1</v>
      </c>
      <c r="E43" s="26">
        <v>1</v>
      </c>
      <c r="F43" s="26">
        <v>1</v>
      </c>
      <c r="G43" s="26">
        <v>1</v>
      </c>
      <c r="H43" s="27">
        <f>SUM(D43:G43)</f>
        <v>4</v>
      </c>
      <c r="I43" s="28" t="s">
        <v>146</v>
      </c>
      <c r="J43" s="27">
        <v>3</v>
      </c>
      <c r="K43" s="28" t="s">
        <v>161</v>
      </c>
      <c r="L43" s="44" t="s">
        <v>142</v>
      </c>
      <c r="M43" s="44"/>
      <c r="N43" s="26">
        <v>4</v>
      </c>
      <c r="O43" s="81" t="s">
        <v>348</v>
      </c>
    </row>
    <row r="44" spans="1:15" ht="127.5" customHeight="1" x14ac:dyDescent="0.35">
      <c r="A44" s="138" t="s">
        <v>81</v>
      </c>
      <c r="B44" s="138" t="s">
        <v>162</v>
      </c>
      <c r="C44" s="28" t="s">
        <v>163</v>
      </c>
      <c r="D44" s="47">
        <v>3</v>
      </c>
      <c r="E44" s="47">
        <v>3</v>
      </c>
      <c r="F44" s="47">
        <v>3</v>
      </c>
      <c r="G44" s="47">
        <v>3</v>
      </c>
      <c r="H44" s="27">
        <f>SUM(D44:G44)</f>
        <v>12</v>
      </c>
      <c r="I44" s="28" t="s">
        <v>146</v>
      </c>
      <c r="J44" s="115">
        <v>4</v>
      </c>
      <c r="K44" s="99" t="s">
        <v>164</v>
      </c>
      <c r="L44" s="28" t="s">
        <v>142</v>
      </c>
      <c r="M44" s="28"/>
      <c r="N44" s="47">
        <v>3</v>
      </c>
      <c r="O44" s="52" t="s">
        <v>323</v>
      </c>
    </row>
    <row r="45" spans="1:15" ht="15" customHeight="1" x14ac:dyDescent="0.35">
      <c r="A45" s="139"/>
      <c r="B45" s="139"/>
      <c r="C45" s="99" t="s">
        <v>165</v>
      </c>
      <c r="D45" s="141">
        <v>3</v>
      </c>
      <c r="E45" s="141">
        <v>0</v>
      </c>
      <c r="F45" s="141">
        <v>3</v>
      </c>
      <c r="G45" s="141">
        <v>2</v>
      </c>
      <c r="H45" s="115">
        <f>SUM(D45:G45)</f>
        <v>8</v>
      </c>
      <c r="I45" s="99" t="s">
        <v>146</v>
      </c>
      <c r="J45" s="116"/>
      <c r="K45" s="113"/>
      <c r="L45" s="98" t="s">
        <v>166</v>
      </c>
      <c r="M45" s="125"/>
      <c r="N45" s="146">
        <v>3</v>
      </c>
      <c r="O45" s="96" t="s">
        <v>352</v>
      </c>
    </row>
    <row r="46" spans="1:15" ht="127.5" customHeight="1" x14ac:dyDescent="0.35">
      <c r="A46" s="139"/>
      <c r="B46" s="139"/>
      <c r="C46" s="113"/>
      <c r="D46" s="142"/>
      <c r="E46" s="142"/>
      <c r="F46" s="142"/>
      <c r="G46" s="142"/>
      <c r="H46" s="116"/>
      <c r="I46" s="113"/>
      <c r="J46" s="116"/>
      <c r="K46" s="113"/>
      <c r="L46" s="98"/>
      <c r="M46" s="125"/>
      <c r="N46" s="146"/>
      <c r="O46" s="97"/>
    </row>
    <row r="47" spans="1:15" ht="223.5" customHeight="1" x14ac:dyDescent="0.35">
      <c r="A47" s="140"/>
      <c r="B47" s="140"/>
      <c r="C47" s="100"/>
      <c r="D47" s="143"/>
      <c r="E47" s="143"/>
      <c r="F47" s="143"/>
      <c r="G47" s="143"/>
      <c r="H47" s="117"/>
      <c r="I47" s="100"/>
      <c r="J47" s="117"/>
      <c r="K47" s="100"/>
      <c r="L47" s="44" t="s">
        <v>242</v>
      </c>
      <c r="M47" s="44"/>
      <c r="N47" s="47">
        <v>50</v>
      </c>
      <c r="O47" s="50" t="s">
        <v>324</v>
      </c>
    </row>
    <row r="48" spans="1:15" ht="70.5" customHeight="1" x14ac:dyDescent="0.35">
      <c r="A48" s="133" t="s">
        <v>92</v>
      </c>
      <c r="B48" s="35" t="s">
        <v>93</v>
      </c>
      <c r="C48" s="28" t="s">
        <v>94</v>
      </c>
      <c r="D48" s="27">
        <v>24</v>
      </c>
      <c r="E48" s="27">
        <v>24</v>
      </c>
      <c r="F48" s="27">
        <v>24</v>
      </c>
      <c r="G48" s="27">
        <v>24</v>
      </c>
      <c r="H48" s="27">
        <f>SUM(D48:G48)</f>
        <v>96</v>
      </c>
      <c r="I48" s="28" t="s">
        <v>95</v>
      </c>
      <c r="J48" s="27">
        <v>1</v>
      </c>
      <c r="K48" s="48" t="s">
        <v>96</v>
      </c>
      <c r="L48" s="44" t="s">
        <v>97</v>
      </c>
      <c r="M48" s="44" t="s">
        <v>263</v>
      </c>
      <c r="N48" s="26">
        <v>24</v>
      </c>
      <c r="O48" s="44" t="s">
        <v>325</v>
      </c>
    </row>
    <row r="49" spans="1:15" ht="46.5" customHeight="1" x14ac:dyDescent="0.35">
      <c r="A49" s="133"/>
      <c r="B49" s="35" t="s">
        <v>326</v>
      </c>
      <c r="C49" s="28" t="s">
        <v>98</v>
      </c>
      <c r="D49" s="27">
        <v>0</v>
      </c>
      <c r="E49" s="22">
        <v>0.25</v>
      </c>
      <c r="F49" s="22">
        <v>0.75</v>
      </c>
      <c r="G49" s="22">
        <v>0</v>
      </c>
      <c r="H49" s="22">
        <v>1</v>
      </c>
      <c r="I49" s="28" t="s">
        <v>95</v>
      </c>
      <c r="J49" s="27">
        <v>2</v>
      </c>
      <c r="K49" s="36" t="s">
        <v>99</v>
      </c>
      <c r="L49" s="45" t="s">
        <v>100</v>
      </c>
      <c r="M49" s="45" t="s">
        <v>263</v>
      </c>
      <c r="N49" s="31">
        <v>0.25</v>
      </c>
      <c r="O49" s="45" t="s">
        <v>255</v>
      </c>
    </row>
    <row r="50" spans="1:15" ht="65.25" customHeight="1" x14ac:dyDescent="0.35">
      <c r="A50" s="129" t="s">
        <v>101</v>
      </c>
      <c r="B50" s="28" t="s">
        <v>102</v>
      </c>
      <c r="C50" s="28" t="s">
        <v>103</v>
      </c>
      <c r="D50" s="53">
        <v>1</v>
      </c>
      <c r="E50" s="53">
        <v>0</v>
      </c>
      <c r="F50" s="53">
        <v>1</v>
      </c>
      <c r="G50" s="53">
        <v>0</v>
      </c>
      <c r="H50" s="27">
        <f>SUM(D50:G50)</f>
        <v>2</v>
      </c>
      <c r="I50" s="28" t="s">
        <v>95</v>
      </c>
      <c r="J50" s="27">
        <v>3</v>
      </c>
      <c r="K50" s="28" t="s">
        <v>104</v>
      </c>
      <c r="L50" s="28" t="s">
        <v>103</v>
      </c>
      <c r="M50" s="28" t="s">
        <v>263</v>
      </c>
      <c r="N50" s="26">
        <v>1</v>
      </c>
      <c r="O50" s="28"/>
    </row>
    <row r="51" spans="1:15" ht="51" customHeight="1" x14ac:dyDescent="0.35">
      <c r="A51" s="129"/>
      <c r="B51" s="28" t="s">
        <v>105</v>
      </c>
      <c r="C51" s="28" t="s">
        <v>106</v>
      </c>
      <c r="D51" s="26">
        <v>27</v>
      </c>
      <c r="E51" s="26">
        <v>27</v>
      </c>
      <c r="F51" s="26">
        <v>27</v>
      </c>
      <c r="G51" s="26">
        <v>27</v>
      </c>
      <c r="H51" s="27">
        <v>27</v>
      </c>
      <c r="I51" s="28" t="s">
        <v>95</v>
      </c>
      <c r="J51" s="27">
        <v>4</v>
      </c>
      <c r="K51" s="28" t="s">
        <v>107</v>
      </c>
      <c r="L51" s="28" t="s">
        <v>106</v>
      </c>
      <c r="M51" s="28" t="s">
        <v>263</v>
      </c>
      <c r="N51" s="47">
        <f>D51</f>
        <v>27</v>
      </c>
      <c r="O51" s="28" t="s">
        <v>327</v>
      </c>
    </row>
    <row r="52" spans="1:15" ht="39.75" customHeight="1" x14ac:dyDescent="0.35">
      <c r="A52" s="133" t="s">
        <v>108</v>
      </c>
      <c r="B52" s="28" t="s">
        <v>109</v>
      </c>
      <c r="C52" s="28" t="s">
        <v>110</v>
      </c>
      <c r="D52" s="26">
        <v>0</v>
      </c>
      <c r="E52" s="26">
        <v>1</v>
      </c>
      <c r="F52" s="26">
        <v>0</v>
      </c>
      <c r="G52" s="26">
        <v>0</v>
      </c>
      <c r="H52" s="27">
        <f>SUM(D52:G52)</f>
        <v>1</v>
      </c>
      <c r="I52" s="28" t="s">
        <v>95</v>
      </c>
      <c r="J52" s="126">
        <v>5</v>
      </c>
      <c r="K52" s="98" t="s">
        <v>109</v>
      </c>
      <c r="L52" s="98" t="s">
        <v>111</v>
      </c>
      <c r="M52" s="99" t="s">
        <v>263</v>
      </c>
      <c r="N52" s="109">
        <v>1</v>
      </c>
      <c r="O52" s="98" t="s">
        <v>328</v>
      </c>
    </row>
    <row r="53" spans="1:15" ht="14.25" customHeight="1" x14ac:dyDescent="0.35">
      <c r="A53" s="133"/>
      <c r="B53" s="28" t="s">
        <v>112</v>
      </c>
      <c r="C53" s="44" t="s">
        <v>113</v>
      </c>
      <c r="D53" s="27">
        <v>1</v>
      </c>
      <c r="E53" s="27">
        <v>0</v>
      </c>
      <c r="F53" s="27">
        <v>0</v>
      </c>
      <c r="G53" s="27">
        <v>0</v>
      </c>
      <c r="H53" s="27">
        <f>SUM(D53:G53)</f>
        <v>1</v>
      </c>
      <c r="I53" s="28" t="s">
        <v>95</v>
      </c>
      <c r="J53" s="126"/>
      <c r="K53" s="98"/>
      <c r="L53" s="98"/>
      <c r="M53" s="100"/>
      <c r="N53" s="109"/>
      <c r="O53" s="98"/>
    </row>
    <row r="54" spans="1:15" ht="18.75" customHeight="1" x14ac:dyDescent="0.35">
      <c r="A54" s="144" t="s">
        <v>114</v>
      </c>
      <c r="B54" s="129" t="s">
        <v>115</v>
      </c>
      <c r="C54" s="135" t="s">
        <v>116</v>
      </c>
      <c r="D54" s="109">
        <v>4</v>
      </c>
      <c r="E54" s="109">
        <v>0</v>
      </c>
      <c r="F54" s="109">
        <v>0</v>
      </c>
      <c r="G54" s="109">
        <v>0</v>
      </c>
      <c r="H54" s="126">
        <f>SUM(D54:G54)</f>
        <v>4</v>
      </c>
      <c r="I54" s="135" t="s">
        <v>95</v>
      </c>
      <c r="J54" s="126">
        <v>6</v>
      </c>
      <c r="K54" s="98" t="s">
        <v>124</v>
      </c>
      <c r="L54" s="98" t="s">
        <v>329</v>
      </c>
      <c r="M54" s="101"/>
      <c r="N54" s="131">
        <v>1</v>
      </c>
      <c r="O54" s="98" t="s">
        <v>270</v>
      </c>
    </row>
    <row r="55" spans="1:15" ht="33.75" customHeight="1" x14ac:dyDescent="0.35">
      <c r="A55" s="144"/>
      <c r="B55" s="129"/>
      <c r="C55" s="135"/>
      <c r="D55" s="109"/>
      <c r="E55" s="109"/>
      <c r="F55" s="109"/>
      <c r="G55" s="109"/>
      <c r="H55" s="126"/>
      <c r="I55" s="135"/>
      <c r="J55" s="126"/>
      <c r="K55" s="98"/>
      <c r="L55" s="98"/>
      <c r="M55" s="102"/>
      <c r="N55" s="131"/>
      <c r="O55" s="98" t="s">
        <v>270</v>
      </c>
    </row>
    <row r="56" spans="1:15" ht="22.5" customHeight="1" x14ac:dyDescent="0.35">
      <c r="A56" s="144"/>
      <c r="B56" s="98" t="s">
        <v>117</v>
      </c>
      <c r="C56" s="98" t="s">
        <v>118</v>
      </c>
      <c r="D56" s="109">
        <v>0</v>
      </c>
      <c r="E56" s="109">
        <v>1</v>
      </c>
      <c r="F56" s="147">
        <v>0</v>
      </c>
      <c r="G56" s="147">
        <v>0</v>
      </c>
      <c r="H56" s="126">
        <v>1</v>
      </c>
      <c r="I56" s="99" t="s">
        <v>95</v>
      </c>
      <c r="J56" s="126"/>
      <c r="K56" s="98"/>
      <c r="L56" s="98" t="s">
        <v>120</v>
      </c>
      <c r="M56" s="99" t="s">
        <v>263</v>
      </c>
      <c r="N56" s="150">
        <v>0.25</v>
      </c>
      <c r="O56" s="98" t="s">
        <v>271</v>
      </c>
    </row>
    <row r="57" spans="1:15" ht="24" customHeight="1" x14ac:dyDescent="0.35">
      <c r="A57" s="144"/>
      <c r="B57" s="98"/>
      <c r="C57" s="98"/>
      <c r="D57" s="109"/>
      <c r="E57" s="109"/>
      <c r="F57" s="147"/>
      <c r="G57" s="147"/>
      <c r="H57" s="126"/>
      <c r="I57" s="100"/>
      <c r="J57" s="126"/>
      <c r="K57" s="98"/>
      <c r="L57" s="98"/>
      <c r="M57" s="100"/>
      <c r="N57" s="150"/>
      <c r="O57" s="98" t="s">
        <v>271</v>
      </c>
    </row>
    <row r="58" spans="1:15" ht="53.25" customHeight="1" x14ac:dyDescent="0.35">
      <c r="A58" s="144"/>
      <c r="B58" s="44" t="s">
        <v>119</v>
      </c>
      <c r="C58" s="44" t="s">
        <v>118</v>
      </c>
      <c r="D58" s="54">
        <v>0</v>
      </c>
      <c r="E58" s="51">
        <v>0.25</v>
      </c>
      <c r="F58" s="51">
        <v>0.75</v>
      </c>
      <c r="G58" s="51">
        <v>0</v>
      </c>
      <c r="H58" s="51">
        <v>1</v>
      </c>
      <c r="I58" s="28" t="s">
        <v>95</v>
      </c>
      <c r="J58" s="126"/>
      <c r="K58" s="98"/>
      <c r="L58" s="44" t="s">
        <v>330</v>
      </c>
      <c r="M58" s="44" t="s">
        <v>263</v>
      </c>
      <c r="N58" s="54">
        <v>1</v>
      </c>
      <c r="O58" s="44" t="s">
        <v>331</v>
      </c>
    </row>
    <row r="59" spans="1:15" ht="15" customHeight="1" x14ac:dyDescent="0.35">
      <c r="A59" s="144"/>
      <c r="B59" s="98" t="s">
        <v>121</v>
      </c>
      <c r="C59" s="98" t="s">
        <v>118</v>
      </c>
      <c r="D59" s="131">
        <v>0</v>
      </c>
      <c r="E59" s="148">
        <v>0.25</v>
      </c>
      <c r="F59" s="148">
        <v>0.25</v>
      </c>
      <c r="G59" s="148">
        <v>0.5</v>
      </c>
      <c r="H59" s="148">
        <v>1</v>
      </c>
      <c r="I59" s="98" t="s">
        <v>95</v>
      </c>
      <c r="J59" s="145">
        <v>7</v>
      </c>
      <c r="K59" s="98" t="s">
        <v>332</v>
      </c>
      <c r="L59" s="151" t="s">
        <v>333</v>
      </c>
      <c r="M59" s="152" t="s">
        <v>263</v>
      </c>
      <c r="N59" s="131">
        <v>100</v>
      </c>
      <c r="O59" s="99" t="s">
        <v>334</v>
      </c>
    </row>
    <row r="60" spans="1:15" ht="16.5" customHeight="1" x14ac:dyDescent="0.35">
      <c r="A60" s="144"/>
      <c r="B60" s="98"/>
      <c r="C60" s="98"/>
      <c r="D60" s="131"/>
      <c r="E60" s="148"/>
      <c r="F60" s="148"/>
      <c r="G60" s="148"/>
      <c r="H60" s="148"/>
      <c r="I60" s="98"/>
      <c r="J60" s="145"/>
      <c r="K60" s="98"/>
      <c r="L60" s="151"/>
      <c r="M60" s="153"/>
      <c r="N60" s="131"/>
      <c r="O60" s="113"/>
    </row>
    <row r="61" spans="1:15" ht="16.5" customHeight="1" x14ac:dyDescent="0.35">
      <c r="A61" s="144"/>
      <c r="B61" s="98"/>
      <c r="C61" s="98"/>
      <c r="D61" s="131"/>
      <c r="E61" s="148"/>
      <c r="F61" s="148"/>
      <c r="G61" s="148"/>
      <c r="H61" s="148"/>
      <c r="I61" s="98"/>
      <c r="J61" s="145"/>
      <c r="K61" s="98"/>
      <c r="L61" s="151"/>
      <c r="M61" s="153"/>
      <c r="N61" s="131"/>
      <c r="O61" s="113"/>
    </row>
    <row r="62" spans="1:15" ht="24" customHeight="1" x14ac:dyDescent="0.35">
      <c r="A62" s="144"/>
      <c r="B62" s="98"/>
      <c r="C62" s="98"/>
      <c r="D62" s="131"/>
      <c r="E62" s="148"/>
      <c r="F62" s="148"/>
      <c r="G62" s="148"/>
      <c r="H62" s="148"/>
      <c r="I62" s="98"/>
      <c r="J62" s="145"/>
      <c r="K62" s="98"/>
      <c r="L62" s="151"/>
      <c r="M62" s="154"/>
      <c r="N62" s="131"/>
      <c r="O62" s="100"/>
    </row>
    <row r="63" spans="1:15" ht="51.75" customHeight="1" x14ac:dyDescent="0.35">
      <c r="A63" s="144"/>
      <c r="B63" s="98"/>
      <c r="C63" s="98"/>
      <c r="D63" s="131"/>
      <c r="E63" s="148"/>
      <c r="F63" s="148"/>
      <c r="G63" s="148"/>
      <c r="H63" s="148"/>
      <c r="I63" s="98"/>
      <c r="J63" s="145"/>
      <c r="K63" s="98"/>
      <c r="L63" s="82" t="s">
        <v>123</v>
      </c>
      <c r="M63" s="82" t="s">
        <v>263</v>
      </c>
      <c r="N63" s="83">
        <v>1</v>
      </c>
      <c r="O63" s="72" t="s">
        <v>335</v>
      </c>
    </row>
    <row r="64" spans="1:15" ht="14.25" customHeight="1" x14ac:dyDescent="0.35">
      <c r="A64" s="133" t="s">
        <v>125</v>
      </c>
      <c r="B64" s="133" t="s">
        <v>126</v>
      </c>
      <c r="C64" s="135" t="s">
        <v>127</v>
      </c>
      <c r="D64" s="109">
        <v>0</v>
      </c>
      <c r="E64" s="109">
        <v>0</v>
      </c>
      <c r="F64" s="109">
        <v>100</v>
      </c>
      <c r="G64" s="109">
        <v>430</v>
      </c>
      <c r="H64" s="126">
        <f t="shared" ref="H64:H69" si="1">SUM(D64:G64)</f>
        <v>530</v>
      </c>
      <c r="I64" s="135" t="s">
        <v>122</v>
      </c>
      <c r="J64" s="126">
        <v>1</v>
      </c>
      <c r="K64" s="99" t="s">
        <v>128</v>
      </c>
      <c r="L64" s="99" t="s">
        <v>129</v>
      </c>
      <c r="M64" s="99" t="s">
        <v>263</v>
      </c>
      <c r="N64" s="146">
        <v>0</v>
      </c>
      <c r="O64" s="99" t="s">
        <v>256</v>
      </c>
    </row>
    <row r="65" spans="1:15" ht="82.5" customHeight="1" x14ac:dyDescent="0.35">
      <c r="A65" s="133"/>
      <c r="B65" s="133"/>
      <c r="C65" s="135"/>
      <c r="D65" s="109"/>
      <c r="E65" s="109"/>
      <c r="F65" s="109"/>
      <c r="G65" s="109"/>
      <c r="H65" s="126"/>
      <c r="I65" s="135"/>
      <c r="J65" s="126"/>
      <c r="K65" s="100"/>
      <c r="L65" s="100"/>
      <c r="M65" s="100"/>
      <c r="N65" s="146"/>
      <c r="O65" s="100"/>
    </row>
    <row r="66" spans="1:15" ht="69" customHeight="1" x14ac:dyDescent="0.35">
      <c r="A66" s="133"/>
      <c r="B66" s="133"/>
      <c r="C66" s="135"/>
      <c r="D66" s="109"/>
      <c r="E66" s="109"/>
      <c r="F66" s="109"/>
      <c r="G66" s="109"/>
      <c r="H66" s="126"/>
      <c r="I66" s="135"/>
      <c r="J66" s="27">
        <v>2</v>
      </c>
      <c r="K66" s="28" t="s">
        <v>130</v>
      </c>
      <c r="L66" s="28" t="s">
        <v>131</v>
      </c>
      <c r="M66" s="28" t="s">
        <v>263</v>
      </c>
      <c r="N66" s="22">
        <v>0.8</v>
      </c>
      <c r="O66" s="28" t="s">
        <v>285</v>
      </c>
    </row>
    <row r="67" spans="1:15" ht="64.5" customHeight="1" x14ac:dyDescent="0.35">
      <c r="A67" s="133"/>
      <c r="B67" s="133"/>
      <c r="C67" s="28" t="s">
        <v>132</v>
      </c>
      <c r="D67" s="26">
        <v>5</v>
      </c>
      <c r="E67" s="26">
        <v>5</v>
      </c>
      <c r="F67" s="26">
        <v>5</v>
      </c>
      <c r="G67" s="26">
        <v>5</v>
      </c>
      <c r="H67" s="27">
        <f t="shared" si="1"/>
        <v>20</v>
      </c>
      <c r="I67" s="28" t="s">
        <v>122</v>
      </c>
      <c r="J67" s="27">
        <v>3</v>
      </c>
      <c r="K67" s="28" t="s">
        <v>133</v>
      </c>
      <c r="L67" s="28" t="s">
        <v>134</v>
      </c>
      <c r="M67" s="28" t="s">
        <v>263</v>
      </c>
      <c r="N67" s="47">
        <v>5</v>
      </c>
      <c r="O67" s="28" t="s">
        <v>336</v>
      </c>
    </row>
    <row r="68" spans="1:15" ht="57" customHeight="1" x14ac:dyDescent="0.35">
      <c r="A68" s="133"/>
      <c r="B68" s="133"/>
      <c r="C68" s="28" t="s">
        <v>135</v>
      </c>
      <c r="D68" s="26">
        <v>0</v>
      </c>
      <c r="E68" s="26">
        <v>13</v>
      </c>
      <c r="F68" s="26">
        <v>17</v>
      </c>
      <c r="G68" s="26">
        <v>10</v>
      </c>
      <c r="H68" s="27">
        <f t="shared" si="1"/>
        <v>40</v>
      </c>
      <c r="I68" s="28" t="s">
        <v>122</v>
      </c>
      <c r="J68" s="27">
        <v>4</v>
      </c>
      <c r="K68" s="28" t="s">
        <v>136</v>
      </c>
      <c r="L68" s="28" t="s">
        <v>135</v>
      </c>
      <c r="M68" s="28" t="s">
        <v>263</v>
      </c>
      <c r="N68" s="47">
        <v>13</v>
      </c>
      <c r="O68" s="28" t="s">
        <v>337</v>
      </c>
    </row>
    <row r="69" spans="1:15" ht="66" customHeight="1" x14ac:dyDescent="0.35">
      <c r="A69" s="133"/>
      <c r="B69" s="133"/>
      <c r="C69" s="28" t="s">
        <v>137</v>
      </c>
      <c r="D69" s="31">
        <v>0</v>
      </c>
      <c r="E69" s="31">
        <v>0.35</v>
      </c>
      <c r="F69" s="31">
        <v>0.35</v>
      </c>
      <c r="G69" s="31">
        <v>0.3</v>
      </c>
      <c r="H69" s="22">
        <f t="shared" si="1"/>
        <v>1</v>
      </c>
      <c r="I69" s="28" t="s">
        <v>122</v>
      </c>
      <c r="J69" s="27">
        <v>5</v>
      </c>
      <c r="K69" s="28" t="s">
        <v>138</v>
      </c>
      <c r="L69" s="28" t="s">
        <v>139</v>
      </c>
      <c r="M69" s="28" t="s">
        <v>263</v>
      </c>
      <c r="N69" s="22">
        <v>0.35</v>
      </c>
      <c r="O69" s="28" t="s">
        <v>286</v>
      </c>
    </row>
    <row r="70" spans="1:15" ht="44.25" customHeight="1" x14ac:dyDescent="0.35">
      <c r="A70" s="133"/>
      <c r="B70" s="133"/>
      <c r="C70" s="28" t="s">
        <v>338</v>
      </c>
      <c r="D70" s="26">
        <v>0</v>
      </c>
      <c r="E70" s="26">
        <v>1</v>
      </c>
      <c r="F70" s="26">
        <v>0</v>
      </c>
      <c r="G70" s="26">
        <v>0</v>
      </c>
      <c r="H70" s="27">
        <v>1</v>
      </c>
      <c r="I70" s="28" t="s">
        <v>122</v>
      </c>
      <c r="J70" s="27">
        <v>6</v>
      </c>
      <c r="K70" s="28" t="s">
        <v>140</v>
      </c>
      <c r="L70" s="28" t="s">
        <v>141</v>
      </c>
      <c r="M70" s="28" t="s">
        <v>263</v>
      </c>
      <c r="N70" s="47">
        <v>1</v>
      </c>
      <c r="O70" s="28" t="s">
        <v>287</v>
      </c>
    </row>
    <row r="71" spans="1:15" ht="180" customHeight="1" x14ac:dyDescent="0.35">
      <c r="A71" s="129" t="s">
        <v>125</v>
      </c>
      <c r="B71" s="35" t="s">
        <v>258</v>
      </c>
      <c r="C71" s="28" t="s">
        <v>259</v>
      </c>
      <c r="D71" s="25">
        <v>1</v>
      </c>
      <c r="E71" s="25">
        <v>1</v>
      </c>
      <c r="F71" s="25">
        <v>2</v>
      </c>
      <c r="G71" s="25">
        <v>2</v>
      </c>
      <c r="H71" s="55">
        <f>SUM(D71:G71)</f>
        <v>6</v>
      </c>
      <c r="I71" s="28" t="s">
        <v>177</v>
      </c>
      <c r="J71" s="27">
        <v>1</v>
      </c>
      <c r="K71" s="35" t="s">
        <v>258</v>
      </c>
      <c r="L71" s="44" t="s">
        <v>259</v>
      </c>
      <c r="M71" s="44" t="s">
        <v>264</v>
      </c>
      <c r="N71" s="25">
        <v>1</v>
      </c>
      <c r="O71" s="56" t="s">
        <v>339</v>
      </c>
    </row>
    <row r="72" spans="1:15" ht="126.75" customHeight="1" x14ac:dyDescent="0.35">
      <c r="A72" s="129"/>
      <c r="B72" s="35" t="s">
        <v>167</v>
      </c>
      <c r="C72" s="28" t="s">
        <v>168</v>
      </c>
      <c r="D72" s="25">
        <f>365*5</f>
        <v>1825</v>
      </c>
      <c r="E72" s="25">
        <f>365*5</f>
        <v>1825</v>
      </c>
      <c r="F72" s="25">
        <f>365*5</f>
        <v>1825</v>
      </c>
      <c r="G72" s="25">
        <f>365*5</f>
        <v>1825</v>
      </c>
      <c r="H72" s="27">
        <f>SUM(D72:G72)</f>
        <v>7300</v>
      </c>
      <c r="I72" s="28" t="s">
        <v>177</v>
      </c>
      <c r="J72" s="27">
        <v>2</v>
      </c>
      <c r="K72" s="35" t="s">
        <v>167</v>
      </c>
      <c r="L72" s="44" t="s">
        <v>180</v>
      </c>
      <c r="M72" s="44" t="s">
        <v>264</v>
      </c>
      <c r="N72" s="25">
        <f>365*5</f>
        <v>1825</v>
      </c>
      <c r="O72" s="56" t="s">
        <v>349</v>
      </c>
    </row>
    <row r="73" spans="1:15" ht="216.75" customHeight="1" x14ac:dyDescent="0.35">
      <c r="A73" s="129"/>
      <c r="B73" s="35" t="s">
        <v>169</v>
      </c>
      <c r="C73" s="28" t="s">
        <v>170</v>
      </c>
      <c r="D73" s="25">
        <v>100</v>
      </c>
      <c r="E73" s="25">
        <v>100</v>
      </c>
      <c r="F73" s="25">
        <v>100</v>
      </c>
      <c r="G73" s="25">
        <v>100</v>
      </c>
      <c r="H73" s="27">
        <f>SUM(D73:G73)</f>
        <v>400</v>
      </c>
      <c r="I73" s="28" t="s">
        <v>177</v>
      </c>
      <c r="J73" s="27">
        <v>3</v>
      </c>
      <c r="K73" s="35" t="s">
        <v>169</v>
      </c>
      <c r="L73" s="44" t="s">
        <v>181</v>
      </c>
      <c r="M73" s="44" t="s">
        <v>264</v>
      </c>
      <c r="N73" s="25">
        <v>100</v>
      </c>
      <c r="O73" s="56" t="s">
        <v>340</v>
      </c>
    </row>
    <row r="74" spans="1:15" ht="236.25" customHeight="1" x14ac:dyDescent="0.35">
      <c r="A74" s="129" t="s">
        <v>171</v>
      </c>
      <c r="B74" s="135" t="s">
        <v>172</v>
      </c>
      <c r="C74" s="28" t="s">
        <v>173</v>
      </c>
      <c r="D74" s="26">
        <f>365*6</f>
        <v>2190</v>
      </c>
      <c r="E74" s="26">
        <f>365*6</f>
        <v>2190</v>
      </c>
      <c r="F74" s="26">
        <f>365*6</f>
        <v>2190</v>
      </c>
      <c r="G74" s="26">
        <f>365*6</f>
        <v>2190</v>
      </c>
      <c r="H74" s="27">
        <f>SUM(D74:G74)</f>
        <v>8760</v>
      </c>
      <c r="I74" s="28" t="s">
        <v>177</v>
      </c>
      <c r="J74" s="126">
        <v>4</v>
      </c>
      <c r="K74" s="135" t="s">
        <v>178</v>
      </c>
      <c r="L74" s="44" t="s">
        <v>182</v>
      </c>
      <c r="M74" s="44" t="s">
        <v>264</v>
      </c>
      <c r="N74" s="55">
        <f>365*6</f>
        <v>2190</v>
      </c>
      <c r="O74" s="56" t="s">
        <v>353</v>
      </c>
    </row>
    <row r="75" spans="1:15" ht="234" customHeight="1" x14ac:dyDescent="0.35">
      <c r="A75" s="129"/>
      <c r="B75" s="135"/>
      <c r="C75" s="28" t="s">
        <v>174</v>
      </c>
      <c r="D75" s="26">
        <v>25</v>
      </c>
      <c r="E75" s="31">
        <v>1</v>
      </c>
      <c r="F75" s="31">
        <v>1</v>
      </c>
      <c r="G75" s="31">
        <v>1</v>
      </c>
      <c r="H75" s="31">
        <v>1</v>
      </c>
      <c r="I75" s="28" t="s">
        <v>177</v>
      </c>
      <c r="J75" s="126"/>
      <c r="K75" s="135"/>
      <c r="L75" s="44" t="s">
        <v>183</v>
      </c>
      <c r="M75" s="44" t="s">
        <v>264</v>
      </c>
      <c r="N75" s="31">
        <v>1</v>
      </c>
      <c r="O75" s="56" t="s">
        <v>350</v>
      </c>
    </row>
    <row r="76" spans="1:15" ht="172.5" customHeight="1" x14ac:dyDescent="0.35">
      <c r="A76" s="129"/>
      <c r="B76" s="28" t="s">
        <v>175</v>
      </c>
      <c r="C76" s="28" t="s">
        <v>176</v>
      </c>
      <c r="D76" s="26">
        <v>365</v>
      </c>
      <c r="E76" s="26">
        <v>1251</v>
      </c>
      <c r="F76" s="26">
        <v>1251</v>
      </c>
      <c r="G76" s="26">
        <v>1251</v>
      </c>
      <c r="H76" s="27">
        <f>SUM(D76:G76)</f>
        <v>4118</v>
      </c>
      <c r="I76" s="28" t="s">
        <v>177</v>
      </c>
      <c r="J76" s="27">
        <v>5</v>
      </c>
      <c r="K76" s="28" t="s">
        <v>179</v>
      </c>
      <c r="L76" s="44" t="s">
        <v>184</v>
      </c>
      <c r="M76" s="44" t="s">
        <v>264</v>
      </c>
      <c r="N76" s="26">
        <v>1251</v>
      </c>
      <c r="O76" s="44" t="s">
        <v>341</v>
      </c>
    </row>
    <row r="77" spans="1:15" ht="84" customHeight="1" x14ac:dyDescent="0.35">
      <c r="A77" s="129" t="s">
        <v>185</v>
      </c>
      <c r="B77" s="28" t="s">
        <v>186</v>
      </c>
      <c r="C77" s="28" t="s">
        <v>187</v>
      </c>
      <c r="D77" s="31">
        <v>0.3</v>
      </c>
      <c r="E77" s="31">
        <v>0.2</v>
      </c>
      <c r="F77" s="31">
        <v>0.3</v>
      </c>
      <c r="G77" s="31">
        <v>0.2</v>
      </c>
      <c r="H77" s="32">
        <f>SUM(D77:G77)</f>
        <v>1</v>
      </c>
      <c r="I77" s="28" t="s">
        <v>195</v>
      </c>
      <c r="J77" s="27">
        <v>1</v>
      </c>
      <c r="K77" s="24" t="s">
        <v>196</v>
      </c>
      <c r="L77" s="28" t="s">
        <v>201</v>
      </c>
      <c r="M77" s="28" t="s">
        <v>264</v>
      </c>
      <c r="N77" s="32">
        <v>0.2</v>
      </c>
      <c r="O77" s="57" t="s">
        <v>354</v>
      </c>
    </row>
    <row r="78" spans="1:15" ht="126" customHeight="1" x14ac:dyDescent="0.35">
      <c r="A78" s="129"/>
      <c r="B78" s="28" t="s">
        <v>188</v>
      </c>
      <c r="C78" s="28" t="s">
        <v>187</v>
      </c>
      <c r="D78" s="31">
        <v>0.25</v>
      </c>
      <c r="E78" s="31">
        <v>0.25</v>
      </c>
      <c r="F78" s="31">
        <v>0.25</v>
      </c>
      <c r="G78" s="31">
        <v>0.25</v>
      </c>
      <c r="H78" s="32">
        <f>SUM(D78:G78)</f>
        <v>1</v>
      </c>
      <c r="I78" s="28" t="s">
        <v>195</v>
      </c>
      <c r="J78" s="27">
        <v>2</v>
      </c>
      <c r="K78" s="24" t="s">
        <v>197</v>
      </c>
      <c r="L78" s="28" t="s">
        <v>201</v>
      </c>
      <c r="M78" s="28" t="s">
        <v>264</v>
      </c>
      <c r="N78" s="32">
        <v>0.25</v>
      </c>
      <c r="O78" s="57" t="s">
        <v>355</v>
      </c>
    </row>
    <row r="79" spans="1:15" ht="60.75" customHeight="1" x14ac:dyDescent="0.35">
      <c r="A79" s="129"/>
      <c r="B79" s="28" t="s">
        <v>189</v>
      </c>
      <c r="C79" s="28" t="s">
        <v>190</v>
      </c>
      <c r="D79" s="31">
        <v>0.99</v>
      </c>
      <c r="E79" s="31">
        <v>0.99</v>
      </c>
      <c r="F79" s="31">
        <v>0.99</v>
      </c>
      <c r="G79" s="31">
        <v>0.99</v>
      </c>
      <c r="H79" s="32">
        <v>0.99</v>
      </c>
      <c r="I79" s="28" t="s">
        <v>195</v>
      </c>
      <c r="J79" s="27">
        <v>3</v>
      </c>
      <c r="K79" s="24" t="s">
        <v>198</v>
      </c>
      <c r="L79" s="28" t="s">
        <v>190</v>
      </c>
      <c r="M79" s="28" t="s">
        <v>264</v>
      </c>
      <c r="N79" s="32">
        <v>0.99</v>
      </c>
      <c r="O79" s="57" t="s">
        <v>356</v>
      </c>
    </row>
    <row r="80" spans="1:15" ht="196.5" customHeight="1" x14ac:dyDescent="0.35">
      <c r="A80" s="129"/>
      <c r="B80" s="28" t="s">
        <v>191</v>
      </c>
      <c r="C80" s="28" t="s">
        <v>192</v>
      </c>
      <c r="D80" s="31">
        <v>0.4</v>
      </c>
      <c r="E80" s="31">
        <v>0.2</v>
      </c>
      <c r="F80" s="31">
        <v>0.2</v>
      </c>
      <c r="G80" s="31">
        <v>0.2</v>
      </c>
      <c r="H80" s="32">
        <f>SUM(D80:G80)</f>
        <v>1</v>
      </c>
      <c r="I80" s="28" t="s">
        <v>195</v>
      </c>
      <c r="J80" s="27">
        <v>4</v>
      </c>
      <c r="K80" s="24" t="s">
        <v>199</v>
      </c>
      <c r="L80" s="28" t="s">
        <v>192</v>
      </c>
      <c r="M80" s="28" t="s">
        <v>264</v>
      </c>
      <c r="N80" s="32">
        <v>0.2</v>
      </c>
      <c r="O80" s="84" t="s">
        <v>357</v>
      </c>
    </row>
    <row r="81" spans="1:15" ht="81.75" customHeight="1" x14ac:dyDescent="0.35">
      <c r="A81" s="129"/>
      <c r="B81" s="28" t="s">
        <v>193</v>
      </c>
      <c r="C81" s="28" t="s">
        <v>194</v>
      </c>
      <c r="D81" s="31">
        <v>0.25</v>
      </c>
      <c r="E81" s="31">
        <v>0.25</v>
      </c>
      <c r="F81" s="31">
        <v>0.3</v>
      </c>
      <c r="G81" s="31">
        <v>0.2</v>
      </c>
      <c r="H81" s="32">
        <f>SUM(D81:G81)</f>
        <v>1</v>
      </c>
      <c r="I81" s="28" t="s">
        <v>195</v>
      </c>
      <c r="J81" s="27">
        <v>5</v>
      </c>
      <c r="K81" s="24" t="s">
        <v>200</v>
      </c>
      <c r="L81" s="28" t="s">
        <v>202</v>
      </c>
      <c r="M81" s="28" t="s">
        <v>264</v>
      </c>
      <c r="N81" s="32">
        <v>0.25</v>
      </c>
      <c r="O81" s="57" t="s">
        <v>358</v>
      </c>
    </row>
    <row r="82" spans="1:15" ht="46.5" customHeight="1" x14ac:dyDescent="0.35">
      <c r="A82" s="133" t="s">
        <v>185</v>
      </c>
      <c r="B82" s="133" t="s">
        <v>203</v>
      </c>
      <c r="C82" s="135" t="s">
        <v>204</v>
      </c>
      <c r="D82" s="149">
        <v>1</v>
      </c>
      <c r="E82" s="149">
        <v>1</v>
      </c>
      <c r="F82" s="149">
        <v>1</v>
      </c>
      <c r="G82" s="149">
        <v>1</v>
      </c>
      <c r="H82" s="149">
        <f>SUM(D82:G83)</f>
        <v>4</v>
      </c>
      <c r="I82" s="98" t="s">
        <v>205</v>
      </c>
      <c r="J82" s="126">
        <v>1</v>
      </c>
      <c r="K82" s="98" t="s">
        <v>206</v>
      </c>
      <c r="L82" s="98" t="s">
        <v>342</v>
      </c>
      <c r="M82" s="99" t="s">
        <v>264</v>
      </c>
      <c r="N82" s="123">
        <v>1</v>
      </c>
      <c r="O82" s="98" t="s">
        <v>288</v>
      </c>
    </row>
    <row r="83" spans="1:15" ht="49" customHeight="1" x14ac:dyDescent="0.35">
      <c r="A83" s="133"/>
      <c r="B83" s="133"/>
      <c r="C83" s="135"/>
      <c r="D83" s="149"/>
      <c r="E83" s="149"/>
      <c r="F83" s="149"/>
      <c r="G83" s="149"/>
      <c r="H83" s="149"/>
      <c r="I83" s="98"/>
      <c r="J83" s="126"/>
      <c r="K83" s="98"/>
      <c r="L83" s="98"/>
      <c r="M83" s="100"/>
      <c r="N83" s="123"/>
      <c r="O83" s="98"/>
    </row>
    <row r="84" spans="1:15" ht="177" customHeight="1" x14ac:dyDescent="0.35">
      <c r="A84" s="133"/>
      <c r="B84" s="133"/>
      <c r="C84" s="45" t="s">
        <v>209</v>
      </c>
      <c r="D84" s="58">
        <v>0</v>
      </c>
      <c r="E84" s="58">
        <v>0</v>
      </c>
      <c r="F84" s="58">
        <v>0</v>
      </c>
      <c r="G84" s="58">
        <v>1</v>
      </c>
      <c r="H84" s="59">
        <f>SUM(D84:G84)</f>
        <v>1</v>
      </c>
      <c r="I84" s="60" t="s">
        <v>205</v>
      </c>
      <c r="J84" s="61">
        <v>2</v>
      </c>
      <c r="K84" s="62" t="s">
        <v>207</v>
      </c>
      <c r="L84" s="62" t="s">
        <v>208</v>
      </c>
      <c r="M84" s="60" t="s">
        <v>264</v>
      </c>
      <c r="N84" s="63">
        <v>1</v>
      </c>
      <c r="O84" s="45" t="s">
        <v>289</v>
      </c>
    </row>
    <row r="85" spans="1:15" ht="30.75" customHeight="1" x14ac:dyDescent="0.35">
      <c r="A85" s="132" t="s">
        <v>343</v>
      </c>
      <c r="B85" s="159" t="s">
        <v>218</v>
      </c>
      <c r="C85" s="28" t="s">
        <v>219</v>
      </c>
      <c r="D85" s="64">
        <v>1</v>
      </c>
      <c r="E85" s="64">
        <v>0</v>
      </c>
      <c r="F85" s="64">
        <v>0</v>
      </c>
      <c r="G85" s="64">
        <v>0</v>
      </c>
      <c r="H85" s="64">
        <f t="shared" ref="H85:H93" si="2">SUM(D85:G85)</f>
        <v>1</v>
      </c>
      <c r="I85" s="28" t="s">
        <v>215</v>
      </c>
      <c r="J85" s="115">
        <v>1</v>
      </c>
      <c r="K85" s="99" t="s">
        <v>269</v>
      </c>
      <c r="L85" s="98" t="s">
        <v>266</v>
      </c>
      <c r="M85" s="101" t="s">
        <v>263</v>
      </c>
      <c r="N85" s="123">
        <v>3</v>
      </c>
      <c r="O85" s="111" t="s">
        <v>344</v>
      </c>
    </row>
    <row r="86" spans="1:15" ht="36" customHeight="1" x14ac:dyDescent="0.35">
      <c r="A86" s="132"/>
      <c r="B86" s="160"/>
      <c r="C86" s="101" t="s">
        <v>220</v>
      </c>
      <c r="D86" s="103">
        <v>0</v>
      </c>
      <c r="E86" s="103">
        <v>2</v>
      </c>
      <c r="F86" s="103">
        <v>4</v>
      </c>
      <c r="G86" s="103">
        <v>2</v>
      </c>
      <c r="H86" s="105">
        <f t="shared" si="2"/>
        <v>8</v>
      </c>
      <c r="I86" s="99" t="s">
        <v>215</v>
      </c>
      <c r="J86" s="116"/>
      <c r="K86" s="113"/>
      <c r="L86" s="98"/>
      <c r="M86" s="102"/>
      <c r="N86" s="123"/>
      <c r="O86" s="112"/>
    </row>
    <row r="87" spans="1:15" ht="47.25" customHeight="1" x14ac:dyDescent="0.35">
      <c r="A87" s="132"/>
      <c r="B87" s="161"/>
      <c r="C87" s="102"/>
      <c r="D87" s="104"/>
      <c r="E87" s="104"/>
      <c r="F87" s="104"/>
      <c r="G87" s="104"/>
      <c r="H87" s="106"/>
      <c r="I87" s="100"/>
      <c r="J87" s="117"/>
      <c r="K87" s="100"/>
      <c r="L87" s="44" t="s">
        <v>268</v>
      </c>
      <c r="M87" s="65" t="s">
        <v>263</v>
      </c>
      <c r="N87" s="66">
        <v>1</v>
      </c>
      <c r="O87" s="67" t="s">
        <v>345</v>
      </c>
    </row>
    <row r="88" spans="1:15" ht="61.5" customHeight="1" x14ac:dyDescent="0.35">
      <c r="A88" s="132"/>
      <c r="B88" s="133" t="s">
        <v>221</v>
      </c>
      <c r="C88" s="44" t="s">
        <v>222</v>
      </c>
      <c r="D88" s="25">
        <v>1</v>
      </c>
      <c r="E88" s="68">
        <v>0</v>
      </c>
      <c r="F88" s="68">
        <v>0</v>
      </c>
      <c r="G88" s="68">
        <v>0</v>
      </c>
      <c r="H88" s="55">
        <f t="shared" si="2"/>
        <v>1</v>
      </c>
      <c r="I88" s="28" t="s">
        <v>215</v>
      </c>
      <c r="J88" s="126">
        <v>2</v>
      </c>
      <c r="K88" s="133" t="s">
        <v>221</v>
      </c>
      <c r="L88" s="44" t="s">
        <v>260</v>
      </c>
      <c r="M88" s="45"/>
      <c r="N88" s="69">
        <v>1</v>
      </c>
      <c r="O88" s="28"/>
    </row>
    <row r="89" spans="1:15" ht="71.25" customHeight="1" x14ac:dyDescent="0.35">
      <c r="A89" s="132"/>
      <c r="B89" s="133"/>
      <c r="C89" s="28" t="s">
        <v>223</v>
      </c>
      <c r="D89" s="25">
        <v>720</v>
      </c>
      <c r="E89" s="25">
        <v>720</v>
      </c>
      <c r="F89" s="25">
        <v>720</v>
      </c>
      <c r="G89" s="25">
        <v>720</v>
      </c>
      <c r="H89" s="27">
        <f t="shared" si="2"/>
        <v>2880</v>
      </c>
      <c r="I89" s="28" t="s">
        <v>215</v>
      </c>
      <c r="J89" s="126"/>
      <c r="K89" s="133"/>
      <c r="L89" s="28" t="s">
        <v>223</v>
      </c>
      <c r="M89" s="28"/>
      <c r="N89" s="69">
        <v>720</v>
      </c>
      <c r="O89" s="28" t="s">
        <v>359</v>
      </c>
    </row>
    <row r="90" spans="1:15" ht="42" customHeight="1" x14ac:dyDescent="0.35">
      <c r="A90" s="132"/>
      <c r="B90" s="133"/>
      <c r="C90" s="98" t="s">
        <v>224</v>
      </c>
      <c r="D90" s="127">
        <v>2</v>
      </c>
      <c r="E90" s="127">
        <v>2</v>
      </c>
      <c r="F90" s="127">
        <v>2</v>
      </c>
      <c r="G90" s="127">
        <v>2</v>
      </c>
      <c r="H90" s="134">
        <f t="shared" si="2"/>
        <v>8</v>
      </c>
      <c r="I90" s="99" t="s">
        <v>215</v>
      </c>
      <c r="J90" s="126"/>
      <c r="K90" s="133"/>
      <c r="L90" s="28" t="s">
        <v>224</v>
      </c>
      <c r="M90" s="28"/>
      <c r="N90" s="69">
        <v>2</v>
      </c>
      <c r="O90" s="28" t="s">
        <v>291</v>
      </c>
    </row>
    <row r="91" spans="1:15" ht="47.25" customHeight="1" x14ac:dyDescent="0.35">
      <c r="A91" s="132"/>
      <c r="B91" s="133"/>
      <c r="C91" s="98"/>
      <c r="D91" s="127"/>
      <c r="E91" s="127"/>
      <c r="F91" s="127"/>
      <c r="G91" s="127"/>
      <c r="H91" s="134"/>
      <c r="I91" s="113"/>
      <c r="J91" s="126"/>
      <c r="K91" s="133"/>
      <c r="L91" s="28" t="s">
        <v>265</v>
      </c>
      <c r="M91" s="28"/>
      <c r="N91" s="69">
        <v>7</v>
      </c>
      <c r="O91" s="28" t="s">
        <v>360</v>
      </c>
    </row>
    <row r="92" spans="1:15" ht="55.5" customHeight="1" x14ac:dyDescent="0.35">
      <c r="A92" s="132"/>
      <c r="B92" s="133"/>
      <c r="C92" s="98"/>
      <c r="D92" s="127"/>
      <c r="E92" s="127"/>
      <c r="F92" s="127"/>
      <c r="G92" s="127"/>
      <c r="H92" s="134"/>
      <c r="I92" s="100"/>
      <c r="J92" s="126"/>
      <c r="K92" s="133"/>
      <c r="L92" s="45" t="s">
        <v>261</v>
      </c>
      <c r="M92" s="69"/>
      <c r="N92" s="69">
        <v>1</v>
      </c>
      <c r="O92" s="28" t="s">
        <v>292</v>
      </c>
    </row>
    <row r="93" spans="1:15" ht="222.75" customHeight="1" x14ac:dyDescent="0.35">
      <c r="A93" s="132"/>
      <c r="B93" s="133" t="s">
        <v>225</v>
      </c>
      <c r="C93" s="98" t="s">
        <v>226</v>
      </c>
      <c r="D93" s="127">
        <v>1</v>
      </c>
      <c r="E93" s="127">
        <v>0</v>
      </c>
      <c r="F93" s="127">
        <v>0</v>
      </c>
      <c r="G93" s="127">
        <v>0</v>
      </c>
      <c r="H93" s="134">
        <f t="shared" si="2"/>
        <v>1</v>
      </c>
      <c r="I93" s="99" t="s">
        <v>215</v>
      </c>
      <c r="J93" s="126">
        <v>3</v>
      </c>
      <c r="K93" s="98" t="s">
        <v>250</v>
      </c>
      <c r="L93" s="28" t="s">
        <v>227</v>
      </c>
      <c r="M93" s="28"/>
      <c r="N93" s="70">
        <v>0.95</v>
      </c>
      <c r="O93" s="45" t="s">
        <v>361</v>
      </c>
    </row>
    <row r="94" spans="1:15" ht="243.75" customHeight="1" x14ac:dyDescent="0.35">
      <c r="A94" s="132"/>
      <c r="B94" s="133"/>
      <c r="C94" s="98"/>
      <c r="D94" s="127"/>
      <c r="E94" s="127"/>
      <c r="F94" s="127"/>
      <c r="G94" s="127"/>
      <c r="H94" s="134"/>
      <c r="I94" s="113"/>
      <c r="J94" s="126"/>
      <c r="K94" s="98"/>
      <c r="L94" s="28" t="s">
        <v>228</v>
      </c>
      <c r="M94" s="28"/>
      <c r="N94" s="70">
        <v>1</v>
      </c>
      <c r="O94" s="71" t="s">
        <v>346</v>
      </c>
    </row>
    <row r="95" spans="1:15" ht="10.5" customHeight="1" x14ac:dyDescent="0.35">
      <c r="A95" s="132"/>
      <c r="B95" s="133"/>
      <c r="C95" s="98"/>
      <c r="D95" s="127"/>
      <c r="E95" s="127"/>
      <c r="F95" s="127"/>
      <c r="G95" s="127"/>
      <c r="H95" s="134"/>
      <c r="I95" s="100"/>
      <c r="J95" s="126"/>
      <c r="K95" s="98"/>
      <c r="L95" s="99" t="s">
        <v>229</v>
      </c>
      <c r="M95" s="72"/>
      <c r="N95" s="120">
        <v>1</v>
      </c>
      <c r="O95" s="73"/>
    </row>
    <row r="96" spans="1:15" ht="41.25" customHeight="1" x14ac:dyDescent="0.35">
      <c r="A96" s="132"/>
      <c r="B96" s="133"/>
      <c r="C96" s="28" t="s">
        <v>230</v>
      </c>
      <c r="D96" s="25">
        <v>1</v>
      </c>
      <c r="E96" s="25">
        <v>1</v>
      </c>
      <c r="F96" s="25">
        <v>1</v>
      </c>
      <c r="G96" s="25">
        <v>1</v>
      </c>
      <c r="H96" s="55">
        <f>SUM(D96:G96)</f>
        <v>4</v>
      </c>
      <c r="I96" s="28" t="s">
        <v>215</v>
      </c>
      <c r="J96" s="126"/>
      <c r="K96" s="98"/>
      <c r="L96" s="113"/>
      <c r="M96" s="119"/>
      <c r="N96" s="121"/>
      <c r="O96" s="92" t="s">
        <v>362</v>
      </c>
    </row>
    <row r="97" spans="1:15" ht="90.75" customHeight="1" x14ac:dyDescent="0.35">
      <c r="A97" s="132"/>
      <c r="B97" s="133"/>
      <c r="C97" s="44" t="s">
        <v>231</v>
      </c>
      <c r="D97" s="25">
        <v>1</v>
      </c>
      <c r="E97" s="25">
        <v>0</v>
      </c>
      <c r="F97" s="25">
        <v>0</v>
      </c>
      <c r="G97" s="25">
        <v>0</v>
      </c>
      <c r="H97" s="55">
        <f>SUM(D97:G97)</f>
        <v>1</v>
      </c>
      <c r="I97" s="28" t="s">
        <v>215</v>
      </c>
      <c r="J97" s="126"/>
      <c r="K97" s="98"/>
      <c r="L97" s="100"/>
      <c r="M97" s="102"/>
      <c r="N97" s="122"/>
      <c r="O97" s="93"/>
    </row>
    <row r="98" spans="1:15" ht="34.5" customHeight="1" x14ac:dyDescent="0.35">
      <c r="A98" s="132"/>
      <c r="B98" s="129" t="s">
        <v>232</v>
      </c>
      <c r="C98" s="36" t="s">
        <v>347</v>
      </c>
      <c r="D98" s="25">
        <v>1</v>
      </c>
      <c r="E98" s="25">
        <v>0</v>
      </c>
      <c r="F98" s="25">
        <v>0</v>
      </c>
      <c r="G98" s="25">
        <v>0</v>
      </c>
      <c r="H98" s="55">
        <v>1</v>
      </c>
      <c r="I98" s="45" t="s">
        <v>215</v>
      </c>
      <c r="J98" s="126">
        <v>4</v>
      </c>
      <c r="K98" s="129" t="s">
        <v>248</v>
      </c>
      <c r="L98" s="138" t="s">
        <v>249</v>
      </c>
      <c r="M98" s="159"/>
      <c r="N98" s="162">
        <v>1</v>
      </c>
      <c r="O98" s="135" t="s">
        <v>290</v>
      </c>
    </row>
    <row r="99" spans="1:15" ht="161.25" customHeight="1" x14ac:dyDescent="0.35">
      <c r="A99" s="132"/>
      <c r="B99" s="129"/>
      <c r="C99" s="35" t="s">
        <v>248</v>
      </c>
      <c r="D99" s="25">
        <v>1</v>
      </c>
      <c r="E99" s="25">
        <v>1</v>
      </c>
      <c r="F99" s="25">
        <v>1</v>
      </c>
      <c r="G99" s="25">
        <v>1</v>
      </c>
      <c r="H99" s="55">
        <v>4</v>
      </c>
      <c r="I99" s="45" t="s">
        <v>215</v>
      </c>
      <c r="J99" s="126"/>
      <c r="K99" s="129"/>
      <c r="L99" s="140"/>
      <c r="M99" s="161"/>
      <c r="N99" s="163"/>
      <c r="O99" s="110"/>
    </row>
    <row r="100" spans="1:15" x14ac:dyDescent="0.35">
      <c r="O100" s="164"/>
    </row>
  </sheetData>
  <mergeCells count="229">
    <mergeCell ref="B85:B87"/>
    <mergeCell ref="J85:J87"/>
    <mergeCell ref="K85:K87"/>
    <mergeCell ref="O98:O99"/>
    <mergeCell ref="O85:O86"/>
    <mergeCell ref="B93:B97"/>
    <mergeCell ref="C93:C95"/>
    <mergeCell ref="D93:D95"/>
    <mergeCell ref="E93:E95"/>
    <mergeCell ref="F93:F95"/>
    <mergeCell ref="B98:B99"/>
    <mergeCell ref="J98:J99"/>
    <mergeCell ref="K98:K99"/>
    <mergeCell ref="L98:L99"/>
    <mergeCell ref="N98:N99"/>
    <mergeCell ref="M98:M99"/>
    <mergeCell ref="L95:L97"/>
    <mergeCell ref="I93:I95"/>
    <mergeCell ref="J93:J97"/>
    <mergeCell ref="O64:O65"/>
    <mergeCell ref="O82:O83"/>
    <mergeCell ref="O59:O62"/>
    <mergeCell ref="O7:O8"/>
    <mergeCell ref="O10:O11"/>
    <mergeCell ref="O38:O39"/>
    <mergeCell ref="J64:J65"/>
    <mergeCell ref="K64:K65"/>
    <mergeCell ref="L64:L65"/>
    <mergeCell ref="G64:G66"/>
    <mergeCell ref="K59:K63"/>
    <mergeCell ref="N56:N57"/>
    <mergeCell ref="L59:L62"/>
    <mergeCell ref="M59:M62"/>
    <mergeCell ref="N59:N62"/>
    <mergeCell ref="G59:G63"/>
    <mergeCell ref="H59:H63"/>
    <mergeCell ref="I59:I63"/>
    <mergeCell ref="A82:A84"/>
    <mergeCell ref="B82:B84"/>
    <mergeCell ref="C82:C83"/>
    <mergeCell ref="D82:D83"/>
    <mergeCell ref="E82:E83"/>
    <mergeCell ref="F82:F83"/>
    <mergeCell ref="H82:H83"/>
    <mergeCell ref="I82:I83"/>
    <mergeCell ref="G82:G83"/>
    <mergeCell ref="A71:A73"/>
    <mergeCell ref="N64:N65"/>
    <mergeCell ref="M64:M65"/>
    <mergeCell ref="A74:A76"/>
    <mergeCell ref="B74:B75"/>
    <mergeCell ref="J74:J75"/>
    <mergeCell ref="K74:K75"/>
    <mergeCell ref="A77:A81"/>
    <mergeCell ref="A64:A70"/>
    <mergeCell ref="B64:B70"/>
    <mergeCell ref="C64:C66"/>
    <mergeCell ref="D64:D66"/>
    <mergeCell ref="E64:E66"/>
    <mergeCell ref="F64:F66"/>
    <mergeCell ref="H64:H66"/>
    <mergeCell ref="I64:I66"/>
    <mergeCell ref="N45:N46"/>
    <mergeCell ref="A48:A49"/>
    <mergeCell ref="A50:A51"/>
    <mergeCell ref="A52:A53"/>
    <mergeCell ref="J52:J53"/>
    <mergeCell ref="K52:K53"/>
    <mergeCell ref="G56:G57"/>
    <mergeCell ref="B59:B63"/>
    <mergeCell ref="C59:C63"/>
    <mergeCell ref="D59:D63"/>
    <mergeCell ref="E59:E63"/>
    <mergeCell ref="F59:F63"/>
    <mergeCell ref="B56:B57"/>
    <mergeCell ref="C56:C57"/>
    <mergeCell ref="D56:D57"/>
    <mergeCell ref="E56:E57"/>
    <mergeCell ref="F56:F57"/>
    <mergeCell ref="A54:A63"/>
    <mergeCell ref="B54:B55"/>
    <mergeCell ref="C54:C55"/>
    <mergeCell ref="D54:D55"/>
    <mergeCell ref="E54:E55"/>
    <mergeCell ref="M56:M57"/>
    <mergeCell ref="I54:I55"/>
    <mergeCell ref="J54:J58"/>
    <mergeCell ref="K54:K58"/>
    <mergeCell ref="L54:L55"/>
    <mergeCell ref="H56:H57"/>
    <mergeCell ref="I56:I57"/>
    <mergeCell ref="H54:H55"/>
    <mergeCell ref="J59:J63"/>
    <mergeCell ref="A36:A37"/>
    <mergeCell ref="A38:A39"/>
    <mergeCell ref="B38:B39"/>
    <mergeCell ref="C38:C39"/>
    <mergeCell ref="D38:D39"/>
    <mergeCell ref="E38:E39"/>
    <mergeCell ref="A44:A47"/>
    <mergeCell ref="B44:B47"/>
    <mergeCell ref="J44:J47"/>
    <mergeCell ref="H45:H47"/>
    <mergeCell ref="A41:A42"/>
    <mergeCell ref="I41:I42"/>
    <mergeCell ref="J41:J42"/>
    <mergeCell ref="C45:C47"/>
    <mergeCell ref="D45:D47"/>
    <mergeCell ref="E45:E47"/>
    <mergeCell ref="F45:F47"/>
    <mergeCell ref="G45:G47"/>
    <mergeCell ref="I45:I47"/>
    <mergeCell ref="A34:A35"/>
    <mergeCell ref="B34:B35"/>
    <mergeCell ref="C34:C35"/>
    <mergeCell ref="D34:D35"/>
    <mergeCell ref="E34:E35"/>
    <mergeCell ref="F34:F35"/>
    <mergeCell ref="G34:G35"/>
    <mergeCell ref="H34:H35"/>
    <mergeCell ref="I34:I35"/>
    <mergeCell ref="G93:G95"/>
    <mergeCell ref="G90:G92"/>
    <mergeCell ref="H90:H92"/>
    <mergeCell ref="I90:I92"/>
    <mergeCell ref="H93:H95"/>
    <mergeCell ref="A7:A9"/>
    <mergeCell ref="F38:F39"/>
    <mergeCell ref="G38:G39"/>
    <mergeCell ref="H38:H39"/>
    <mergeCell ref="I38:I39"/>
    <mergeCell ref="D12:D13"/>
    <mergeCell ref="A23:A24"/>
    <mergeCell ref="B12:B13"/>
    <mergeCell ref="C12:C13"/>
    <mergeCell ref="A10:A17"/>
    <mergeCell ref="A18:A22"/>
    <mergeCell ref="A26:A30"/>
    <mergeCell ref="B26:B30"/>
    <mergeCell ref="C26:C30"/>
    <mergeCell ref="D26:D30"/>
    <mergeCell ref="E26:E30"/>
    <mergeCell ref="F26:F30"/>
    <mergeCell ref="G26:G30"/>
    <mergeCell ref="H26:H30"/>
    <mergeCell ref="I7:I8"/>
    <mergeCell ref="N52:N53"/>
    <mergeCell ref="N54:N55"/>
    <mergeCell ref="L7:L8"/>
    <mergeCell ref="N7:N8"/>
    <mergeCell ref="A85:A99"/>
    <mergeCell ref="L85:L86"/>
    <mergeCell ref="C90:C92"/>
    <mergeCell ref="D90:D92"/>
    <mergeCell ref="K7:K8"/>
    <mergeCell ref="B88:B92"/>
    <mergeCell ref="J88:J92"/>
    <mergeCell ref="K88:K92"/>
    <mergeCell ref="E12:E13"/>
    <mergeCell ref="K10:K11"/>
    <mergeCell ref="B10:B11"/>
    <mergeCell ref="L10:L11"/>
    <mergeCell ref="F12:F13"/>
    <mergeCell ref="G12:G13"/>
    <mergeCell ref="H12:H13"/>
    <mergeCell ref="I12:I13"/>
    <mergeCell ref="J10:J11"/>
    <mergeCell ref="J82:J83"/>
    <mergeCell ref="K82:K83"/>
    <mergeCell ref="E90:E92"/>
    <mergeCell ref="F90:F92"/>
    <mergeCell ref="K18:K21"/>
    <mergeCell ref="K15:K17"/>
    <mergeCell ref="J18:J21"/>
    <mergeCell ref="K23:K24"/>
    <mergeCell ref="L15:L17"/>
    <mergeCell ref="K34:K35"/>
    <mergeCell ref="M41:M42"/>
    <mergeCell ref="L41:L42"/>
    <mergeCell ref="K38:K40"/>
    <mergeCell ref="L38:L39"/>
    <mergeCell ref="M38:M39"/>
    <mergeCell ref="N41:N42"/>
    <mergeCell ref="N38:N39"/>
    <mergeCell ref="K44:K47"/>
    <mergeCell ref="K93:K97"/>
    <mergeCell ref="L82:L83"/>
    <mergeCell ref="M96:M97"/>
    <mergeCell ref="N95:N97"/>
    <mergeCell ref="M82:M83"/>
    <mergeCell ref="N82:N83"/>
    <mergeCell ref="N85:N86"/>
    <mergeCell ref="N10:N11"/>
    <mergeCell ref="M52:M53"/>
    <mergeCell ref="M45:M46"/>
    <mergeCell ref="B2:N2"/>
    <mergeCell ref="B3:F3"/>
    <mergeCell ref="M15:M17"/>
    <mergeCell ref="J7:J8"/>
    <mergeCell ref="J3:N3"/>
    <mergeCell ref="N15:N17"/>
    <mergeCell ref="J15:J17"/>
    <mergeCell ref="I86:I87"/>
    <mergeCell ref="C86:C87"/>
    <mergeCell ref="D86:D87"/>
    <mergeCell ref="E86:E87"/>
    <mergeCell ref="F86:F87"/>
    <mergeCell ref="G86:G87"/>
    <mergeCell ref="H86:H87"/>
    <mergeCell ref="M7:M8"/>
    <mergeCell ref="M10:M11"/>
    <mergeCell ref="M85:M86"/>
    <mergeCell ref="K41:K42"/>
    <mergeCell ref="L52:L53"/>
    <mergeCell ref="L45:L46"/>
    <mergeCell ref="F54:F55"/>
    <mergeCell ref="G54:G55"/>
    <mergeCell ref="M54:M55"/>
    <mergeCell ref="L56:L57"/>
    <mergeCell ref="J38:J40"/>
    <mergeCell ref="J23:J24"/>
    <mergeCell ref="I26:I30"/>
    <mergeCell ref="J34:J35"/>
    <mergeCell ref="O96:O97"/>
    <mergeCell ref="O41:O42"/>
    <mergeCell ref="O45:O46"/>
    <mergeCell ref="O52:O53"/>
    <mergeCell ref="O54:O55"/>
    <mergeCell ref="O56:O57"/>
  </mergeCells>
  <conditionalFormatting sqref="N14">
    <cfRule type="expression" dxfId="223" priority="577" stopIfTrue="1">
      <formula>+IF((#REF!+#REF!+#REF!+#REF!+#REF!)&lt;&gt;$J15,1,0)</formula>
    </cfRule>
  </conditionalFormatting>
  <conditionalFormatting sqref="D7:G8">
    <cfRule type="expression" dxfId="222" priority="646" stopIfTrue="1">
      <formula>+IF((#REF!+#REF!+#REF!+#REF!+#REF!)&lt;&gt;$J7,1,0)</formula>
    </cfRule>
  </conditionalFormatting>
  <conditionalFormatting sqref="D25">
    <cfRule type="expression" dxfId="221" priority="645" stopIfTrue="1">
      <formula>+IF((#REF!+#REF!+#REF!+#REF!+#REF!)&lt;&gt;$J25,1,0)</formula>
    </cfRule>
  </conditionalFormatting>
  <conditionalFormatting sqref="B7:B8 E17:G17">
    <cfRule type="expression" dxfId="220" priority="644" stopIfTrue="1">
      <formula>+IF((#REF!+#REF!+#REF!+#REF!+#REF!)&lt;&gt;$K7,1,0)</formula>
    </cfRule>
  </conditionalFormatting>
  <conditionalFormatting sqref="C7:C8">
    <cfRule type="expression" dxfId="219" priority="643" stopIfTrue="1">
      <formula>+IF((#REF!+#REF!+#REF!+#REF!+#REF!)&lt;&gt;$K7,1,0)</formula>
    </cfRule>
  </conditionalFormatting>
  <conditionalFormatting sqref="B7:B8">
    <cfRule type="expression" dxfId="218" priority="642" stopIfTrue="1">
      <formula>+IF((#REF!+#REF!+#REF!+#REF!+#REF!)&lt;&gt;$K7,1,0)</formula>
    </cfRule>
  </conditionalFormatting>
  <conditionalFormatting sqref="C7:C8 D17:G17 B33:C33">
    <cfRule type="expression" dxfId="217" priority="641" stopIfTrue="1">
      <formula>+IF((#REF!+#REF!+#REF!+#REF!+#REF!)&lt;&gt;$K7,1,0)</formula>
    </cfRule>
  </conditionalFormatting>
  <conditionalFormatting sqref="D7:G8 N35 D45 F40:G40">
    <cfRule type="expression" dxfId="216" priority="640" stopIfTrue="1">
      <formula>+IF((#REF!+#REF!+#REF!+#REF!+#REF!)&lt;&gt;$J7,1,0)</formula>
    </cfRule>
  </conditionalFormatting>
  <conditionalFormatting sqref="E10:G11">
    <cfRule type="expression" dxfId="215" priority="639" stopIfTrue="1">
      <formula>+IF((#REF!+#REF!+#REF!+#REF!+#REF!)&lt;&gt;$K10,1,0)</formula>
    </cfRule>
  </conditionalFormatting>
  <conditionalFormatting sqref="C10:D11 C17:D17">
    <cfRule type="expression" dxfId="214" priority="638" stopIfTrue="1">
      <formula>+IF((#REF!+#REF!+#REF!+#REF!+#REF!)&lt;&gt;$L10,1,0)</formula>
    </cfRule>
  </conditionalFormatting>
  <conditionalFormatting sqref="D10:G11">
    <cfRule type="expression" dxfId="213" priority="637" stopIfTrue="1">
      <formula>+IF((#REF!+#REF!+#REF!+#REF!+#REF!)&lt;&gt;$K10,1,0)</formula>
    </cfRule>
  </conditionalFormatting>
  <conditionalFormatting sqref="L9:M10">
    <cfRule type="expression" dxfId="212" priority="636" stopIfTrue="1">
      <formula>+IF((#REF!+#REF!+#REF!+#REF!+#REF!)&lt;&gt;$K9,1,0)</formula>
    </cfRule>
  </conditionalFormatting>
  <conditionalFormatting sqref="D25">
    <cfRule type="expression" dxfId="211" priority="633" stopIfTrue="1">
      <formula>+IF((#REF!+#REF!+#REF!+#REF!+#REF!)&lt;&gt;$J25,1,0)</formula>
    </cfRule>
  </conditionalFormatting>
  <conditionalFormatting sqref="E15:G15">
    <cfRule type="expression" dxfId="210" priority="630" stopIfTrue="1">
      <formula>+IF((#REF!+#REF!+#REF!+#REF!+#REF!)&lt;&gt;$K15,1,0)</formula>
    </cfRule>
  </conditionalFormatting>
  <conditionalFormatting sqref="D15">
    <cfRule type="expression" dxfId="209" priority="629" stopIfTrue="1">
      <formula>+IF((#REF!+#REF!+#REF!+#REF!+#REF!)&lt;&gt;$L15,1,0)</formula>
    </cfRule>
  </conditionalFormatting>
  <conditionalFormatting sqref="D15:G15">
    <cfRule type="expression" dxfId="208" priority="628" stopIfTrue="1">
      <formula>+IF((#REF!+#REF!+#REF!+#REF!+#REF!)&lt;&gt;$K15,1,0)</formula>
    </cfRule>
  </conditionalFormatting>
  <conditionalFormatting sqref="D21:G21">
    <cfRule type="expression" dxfId="207" priority="627" stopIfTrue="1">
      <formula>+IF((#REF!+#REF!+#REF!+#REF!+#REF!)&lt;&gt;$J21,1,0)</formula>
    </cfRule>
  </conditionalFormatting>
  <conditionalFormatting sqref="B21:C21">
    <cfRule type="expression" dxfId="206" priority="626" stopIfTrue="1">
      <formula>+IF((#REF!+#REF!+#REF!+#REF!+#REF!)&lt;&gt;$K21,1,0)</formula>
    </cfRule>
  </conditionalFormatting>
  <conditionalFormatting sqref="D21:G21">
    <cfRule type="expression" dxfId="205" priority="625" stopIfTrue="1">
      <formula>+IF((#REF!+#REF!+#REF!+#REF!+#REF!)&lt;&gt;$J21,1,0)</formula>
    </cfRule>
  </conditionalFormatting>
  <conditionalFormatting sqref="E18:G18">
    <cfRule type="expression" dxfId="204" priority="624" stopIfTrue="1">
      <formula>+IF((#REF!+#REF!+#REF!+#REF!+#REF!)&lt;&gt;$K18,1,0)</formula>
    </cfRule>
  </conditionalFormatting>
  <conditionalFormatting sqref="D18">
    <cfRule type="expression" dxfId="203" priority="623" stopIfTrue="1">
      <formula>+IF((#REF!+#REF!+#REF!+#REF!+#REF!)&lt;&gt;$L18,1,0)</formula>
    </cfRule>
  </conditionalFormatting>
  <conditionalFormatting sqref="D18:G18">
    <cfRule type="expression" dxfId="202" priority="622" stopIfTrue="1">
      <formula>+IF((#REF!+#REF!+#REF!+#REF!+#REF!)&lt;&gt;$K18,1,0)</formula>
    </cfRule>
  </conditionalFormatting>
  <conditionalFormatting sqref="B18">
    <cfRule type="expression" dxfId="201" priority="621" stopIfTrue="1">
      <formula>+IF((#REF!+#REF!+#REF!+#REF!+#REF!)&lt;&gt;$K18,1,0)</formula>
    </cfRule>
  </conditionalFormatting>
  <conditionalFormatting sqref="C18">
    <cfRule type="expression" dxfId="200" priority="620" stopIfTrue="1">
      <formula>+IF((#REF!+#REF!+#REF!+#REF!+#REF!)&lt;&gt;$K18,1,0)</formula>
    </cfRule>
  </conditionalFormatting>
  <conditionalFormatting sqref="E25:G25">
    <cfRule type="expression" dxfId="199" priority="619" stopIfTrue="1">
      <formula>+IF((#REF!+#REF!+#REF!+#REF!+#REF!)&lt;&gt;$J25,1,0)</formula>
    </cfRule>
  </conditionalFormatting>
  <conditionalFormatting sqref="E25:G25">
    <cfRule type="expression" dxfId="198" priority="616" stopIfTrue="1">
      <formula>+IF((#REF!+#REF!+#REF!+#REF!+#REF!)&lt;&gt;$J25,1,0)</formula>
    </cfRule>
  </conditionalFormatting>
  <conditionalFormatting sqref="L12:M13">
    <cfRule type="expression" dxfId="197" priority="612" stopIfTrue="1">
      <formula>+IF((#REF!+#REF!+#REF!+#REF!+#REF!)&lt;&gt;$L12,1,0)</formula>
    </cfRule>
  </conditionalFormatting>
  <conditionalFormatting sqref="D12:G12">
    <cfRule type="expression" dxfId="196" priority="613" stopIfTrue="1">
      <formula>+IF((#REF!+#REF!+#REF!+#REF!+#REF!)&lt;&gt;$K12,1,0)</formula>
    </cfRule>
  </conditionalFormatting>
  <conditionalFormatting sqref="E12:G12">
    <cfRule type="expression" dxfId="195" priority="615" stopIfTrue="1">
      <formula>+IF((#REF!+#REF!+#REF!+#REF!+#REF!)&lt;&gt;$K12,1,0)</formula>
    </cfRule>
  </conditionalFormatting>
  <conditionalFormatting sqref="C12:D12">
    <cfRule type="expression" dxfId="194" priority="614" stopIfTrue="1">
      <formula>+IF((#REF!+#REF!+#REF!+#REF!+#REF!)&lt;&gt;$L12,1,0)</formula>
    </cfRule>
  </conditionalFormatting>
  <conditionalFormatting sqref="D19:G19">
    <cfRule type="expression" dxfId="193" priority="611" stopIfTrue="1">
      <formula>+IF((#REF!+#REF!+#REF!+#REF!+#REF!)&lt;&gt;$J19,1,0)</formula>
    </cfRule>
  </conditionalFormatting>
  <conditionalFormatting sqref="B19">
    <cfRule type="expression" dxfId="192" priority="610" stopIfTrue="1">
      <formula>+IF((#REF!+#REF!+#REF!+#REF!+#REF!)&lt;&gt;$K19,1,0)</formula>
    </cfRule>
  </conditionalFormatting>
  <conditionalFormatting sqref="C19">
    <cfRule type="expression" dxfId="191" priority="609" stopIfTrue="1">
      <formula>+IF((#REF!+#REF!+#REF!+#REF!+#REF!)&lt;&gt;$K19,1,0)</formula>
    </cfRule>
  </conditionalFormatting>
  <conditionalFormatting sqref="D19:G19">
    <cfRule type="expression" dxfId="190" priority="608" stopIfTrue="1">
      <formula>+IF((#REF!+#REF!+#REF!+#REF!+#REF!)&lt;&gt;$J19,1,0)</formula>
    </cfRule>
  </conditionalFormatting>
  <conditionalFormatting sqref="D19:G19">
    <cfRule type="expression" dxfId="189" priority="607" stopIfTrue="1">
      <formula>+IF((#REF!+#REF!+#REF!+#REF!+#REF!)&lt;&gt;$J19,1,0)</formula>
    </cfRule>
  </conditionalFormatting>
  <conditionalFormatting sqref="B19">
    <cfRule type="expression" dxfId="188" priority="606" stopIfTrue="1">
      <formula>+IF((#REF!+#REF!+#REF!+#REF!+#REF!)&lt;&gt;$K19,1,0)</formula>
    </cfRule>
  </conditionalFormatting>
  <conditionalFormatting sqref="C19">
    <cfRule type="expression" dxfId="187" priority="605" stopIfTrue="1">
      <formula>+IF((#REF!+#REF!+#REF!+#REF!+#REF!)&lt;&gt;$K19,1,0)</formula>
    </cfRule>
  </conditionalFormatting>
  <conditionalFormatting sqref="E22:G22">
    <cfRule type="expression" dxfId="186" priority="604" stopIfTrue="1">
      <formula>+IF((#REF!+#REF!+#REF!+#REF!+#REF!)&lt;&gt;$K22,1,0)</formula>
    </cfRule>
  </conditionalFormatting>
  <conditionalFormatting sqref="D22">
    <cfRule type="expression" dxfId="185" priority="603" stopIfTrue="1">
      <formula>+IF((#REF!+#REF!+#REF!+#REF!+#REF!)&lt;&gt;$L22,1,0)</formula>
    </cfRule>
  </conditionalFormatting>
  <conditionalFormatting sqref="D22:G22">
    <cfRule type="expression" dxfId="184" priority="602" stopIfTrue="1">
      <formula>+IF((#REF!+#REF!+#REF!+#REF!+#REF!)&lt;&gt;$K22,1,0)</formula>
    </cfRule>
  </conditionalFormatting>
  <conditionalFormatting sqref="B22">
    <cfRule type="expression" dxfId="183" priority="601" stopIfTrue="1">
      <formula>+IF((#REF!+#REF!+#REF!+#REF!+#REF!)&lt;&gt;$K22,1,0)</formula>
    </cfRule>
  </conditionalFormatting>
  <conditionalFormatting sqref="C22">
    <cfRule type="expression" dxfId="182" priority="600" stopIfTrue="1">
      <formula>+IF((#REF!+#REF!+#REF!+#REF!+#REF!)&lt;&gt;$K22,1,0)</formula>
    </cfRule>
  </conditionalFormatting>
  <conditionalFormatting sqref="D20:G20">
    <cfRule type="expression" dxfId="181" priority="599" stopIfTrue="1">
      <formula>+IF((#REF!+#REF!+#REF!+#REF!+#REF!)&lt;&gt;$J20,1,0)</formula>
    </cfRule>
  </conditionalFormatting>
  <conditionalFormatting sqref="B20:C20">
    <cfRule type="expression" dxfId="180" priority="598" stopIfTrue="1">
      <formula>+IF((#REF!+#REF!+#REF!+#REF!+#REF!)&lt;&gt;$K20,1,0)</formula>
    </cfRule>
  </conditionalFormatting>
  <conditionalFormatting sqref="D20:G20">
    <cfRule type="expression" dxfId="179" priority="597" stopIfTrue="1">
      <formula>+IF((#REF!+#REF!+#REF!+#REF!+#REF!)&lt;&gt;$J20,1,0)</formula>
    </cfRule>
  </conditionalFormatting>
  <conditionalFormatting sqref="F20">
    <cfRule type="expression" dxfId="178" priority="596" stopIfTrue="1">
      <formula>+IF((#REF!+#REF!+#REF!+#REF!+#REF!)&lt;&gt;$J20,1,0)</formula>
    </cfRule>
  </conditionalFormatting>
  <conditionalFormatting sqref="F20">
    <cfRule type="expression" dxfId="177" priority="595" stopIfTrue="1">
      <formula>+IF((#REF!+#REF!+#REF!+#REF!+#REF!)&lt;&gt;$J20,1,0)</formula>
    </cfRule>
  </conditionalFormatting>
  <conditionalFormatting sqref="G20">
    <cfRule type="expression" dxfId="176" priority="594" stopIfTrue="1">
      <formula>+IF((#REF!+#REF!+#REF!+#REF!+#REF!)&lt;&gt;$J20,1,0)</formula>
    </cfRule>
  </conditionalFormatting>
  <conditionalFormatting sqref="G20">
    <cfRule type="expression" dxfId="175" priority="593" stopIfTrue="1">
      <formula>+IF((#REF!+#REF!+#REF!+#REF!+#REF!)&lt;&gt;$J20,1,0)</formula>
    </cfRule>
  </conditionalFormatting>
  <conditionalFormatting sqref="K20">
    <cfRule type="expression" dxfId="174" priority="592" stopIfTrue="1">
      <formula>+IF((#REF!+#REF!+#REF!+#REF!+#REF!)&lt;&gt;$K20,1,0)</formula>
    </cfRule>
  </conditionalFormatting>
  <conditionalFormatting sqref="L18:M20">
    <cfRule type="expression" dxfId="173" priority="591" stopIfTrue="1">
      <formula>+IF((#REF!+#REF!+#REF!+#REF!+#REF!)&lt;&gt;$K18,1,0)</formula>
    </cfRule>
  </conditionalFormatting>
  <conditionalFormatting sqref="N18:N20">
    <cfRule type="expression" dxfId="172" priority="590" stopIfTrue="1">
      <formula>+IF((#REF!+#REF!+#REF!+#REF!+#REF!)&lt;&gt;$J18,1,0)</formula>
    </cfRule>
  </conditionalFormatting>
  <conditionalFormatting sqref="N18:N20">
    <cfRule type="expression" dxfId="171" priority="589" stopIfTrue="1">
      <formula>+IF((#REF!+#REF!+#REF!+#REF!+#REF!)&lt;&gt;$J18,1,0)</formula>
    </cfRule>
  </conditionalFormatting>
  <conditionalFormatting sqref="E14:G14">
    <cfRule type="expression" dxfId="170" priority="588" stopIfTrue="1">
      <formula>+IF((#REF!+#REF!+#REF!+#REF!+#REF!)&lt;&gt;$K14,1,0)</formula>
    </cfRule>
  </conditionalFormatting>
  <conditionalFormatting sqref="C14:D14">
    <cfRule type="expression" dxfId="169" priority="587" stopIfTrue="1">
      <formula>+IF((#REF!+#REF!+#REF!+#REF!+#REF!)&lt;&gt;$L14,1,0)</formula>
    </cfRule>
  </conditionalFormatting>
  <conditionalFormatting sqref="D14:G14">
    <cfRule type="expression" dxfId="168" priority="586" stopIfTrue="1">
      <formula>+IF((#REF!+#REF!+#REF!+#REF!+#REF!)&lt;&gt;$K14,1,0)</formula>
    </cfRule>
  </conditionalFormatting>
  <conditionalFormatting sqref="L21:M21">
    <cfRule type="expression" dxfId="167" priority="585" stopIfTrue="1">
      <formula>+IF((#REF!+#REF!+#REF!+#REF!+#REF!)&lt;&gt;$K21,1,0)</formula>
    </cfRule>
  </conditionalFormatting>
  <conditionalFormatting sqref="E16:G16">
    <cfRule type="expression" dxfId="166" priority="582" stopIfTrue="1">
      <formula>+IF((#REF!+#REF!+#REF!+#REF!+#REF!)&lt;&gt;$K16,1,0)</formula>
    </cfRule>
  </conditionalFormatting>
  <conditionalFormatting sqref="C16:D16">
    <cfRule type="expression" dxfId="165" priority="581" stopIfTrue="1">
      <formula>+IF((#REF!+#REF!+#REF!+#REF!+#REF!)&lt;&gt;$L16,1,0)</formula>
    </cfRule>
  </conditionalFormatting>
  <conditionalFormatting sqref="D16:G16">
    <cfRule type="expression" dxfId="164" priority="580" stopIfTrue="1">
      <formula>+IF((#REF!+#REF!+#REF!+#REF!+#REF!)&lt;&gt;$K16,1,0)</formula>
    </cfRule>
  </conditionalFormatting>
  <conditionalFormatting sqref="L14:M14">
    <cfRule type="expression" dxfId="163" priority="579" stopIfTrue="1">
      <formula>+IF((#REF!+#REF!+#REF!+#REF!+#REF!)&lt;&gt;$K15,1,0)</formula>
    </cfRule>
  </conditionalFormatting>
  <conditionalFormatting sqref="N14">
    <cfRule type="expression" dxfId="162" priority="578" stopIfTrue="1">
      <formula>+IF((#REF!+#REF!+#REF!+#REF!+#REF!)&lt;&gt;$J15,1,0)</formula>
    </cfRule>
  </conditionalFormatting>
  <conditionalFormatting sqref="L7:M7">
    <cfRule type="expression" dxfId="161" priority="719" stopIfTrue="1">
      <formula>+IF((#REF!+#REF!+#REF!+#REF!+#REF!)&lt;&gt;#REF!,1,0)</formula>
    </cfRule>
  </conditionalFormatting>
  <conditionalFormatting sqref="D24">
    <cfRule type="expression" dxfId="160" priority="721" stopIfTrue="1">
      <formula>+IF((#REF!+#REF!+#REF!+#REF!+#REF!)&lt;&gt;$J23,1,0)</formula>
    </cfRule>
  </conditionalFormatting>
  <conditionalFormatting sqref="D23">
    <cfRule type="expression" dxfId="159" priority="722" stopIfTrue="1">
      <formula>+IF((#REF!+#REF!+#REF!+#REF!+#REF!)&lt;&gt;#REF!,1,0)</formula>
    </cfRule>
  </conditionalFormatting>
  <conditionalFormatting sqref="D23">
    <cfRule type="expression" dxfId="158" priority="723" stopIfTrue="1">
      <formula>+IF((#REF!+#REF!+#REF!+#REF!+#REF!)&lt;&gt;#REF!,1,0)</formula>
    </cfRule>
  </conditionalFormatting>
  <conditionalFormatting sqref="D24">
    <cfRule type="expression" dxfId="157" priority="724" stopIfTrue="1">
      <formula>+IF((#REF!+#REF!+#REF!+#REF!+#REF!)&lt;&gt;$J23,1,0)</formula>
    </cfRule>
  </conditionalFormatting>
  <conditionalFormatting sqref="E24:G24">
    <cfRule type="expression" dxfId="156" priority="726" stopIfTrue="1">
      <formula>+IF((#REF!+#REF!+#REF!+#REF!+#REF!)&lt;&gt;$J23,1,0)</formula>
    </cfRule>
  </conditionalFormatting>
  <conditionalFormatting sqref="E23:G23">
    <cfRule type="expression" dxfId="155" priority="727" stopIfTrue="1">
      <formula>+IF((#REF!+#REF!+#REF!+#REF!+#REF!)&lt;&gt;#REF!,1,0)</formula>
    </cfRule>
  </conditionalFormatting>
  <conditionalFormatting sqref="E23:G23">
    <cfRule type="expression" dxfId="154" priority="728" stopIfTrue="1">
      <formula>+IF((#REF!+#REF!+#REF!+#REF!+#REF!)&lt;&gt;#REF!,1,0)</formula>
    </cfRule>
  </conditionalFormatting>
  <conditionalFormatting sqref="E24:G24">
    <cfRule type="expression" dxfId="153" priority="729" stopIfTrue="1">
      <formula>+IF((#REF!+#REF!+#REF!+#REF!+#REF!)&lt;&gt;$J23,1,0)</formula>
    </cfRule>
  </conditionalFormatting>
  <conditionalFormatting sqref="N23">
    <cfRule type="expression" dxfId="152" priority="730" stopIfTrue="1">
      <formula>+IF((#REF!+#REF!+#REF!+#REF!+#REF!)&lt;&gt;#REF!,1,0)</formula>
    </cfRule>
  </conditionalFormatting>
  <conditionalFormatting sqref="N24">
    <cfRule type="expression" dxfId="151" priority="731" stopIfTrue="1">
      <formula>+IF((#REF!+#REF!+#REF!+#REF!+#REF!)&lt;&gt;$J23,1,0)</formula>
    </cfRule>
  </conditionalFormatting>
  <conditionalFormatting sqref="D33:G33">
    <cfRule type="expression" dxfId="150" priority="576" stopIfTrue="1">
      <formula>+IF((#REF!+#REF!+#REF!+#REF!+#REF!)&lt;&gt;$J33,1,0)</formula>
    </cfRule>
  </conditionalFormatting>
  <conditionalFormatting sqref="B26:C29">
    <cfRule type="expression" dxfId="149" priority="575" stopIfTrue="1">
      <formula>+IF((#REF!+#REF!+#REF!+#REF!+#REF!)&lt;&gt;$K26,1,0)</formula>
    </cfRule>
  </conditionalFormatting>
  <conditionalFormatting sqref="D36:G37">
    <cfRule type="expression" dxfId="148" priority="574" stopIfTrue="1">
      <formula>+IF((#REF!+#REF!+#REF!+#REF!+#REF!)&lt;&gt;$J36,1,0)</formula>
    </cfRule>
  </conditionalFormatting>
  <conditionalFormatting sqref="D26:G29">
    <cfRule type="expression" dxfId="147" priority="573" stopIfTrue="1">
      <formula>+IF((#REF!+#REF!+#REF!+#REF!+#REF!)&lt;&gt;$J26,1,0)</formula>
    </cfRule>
  </conditionalFormatting>
  <conditionalFormatting sqref="D33:G33">
    <cfRule type="expression" dxfId="146" priority="572" stopIfTrue="1">
      <formula>+IF((#REF!+#REF!+#REF!+#REF!+#REF!)&lt;&gt;$J33,1,0)</formula>
    </cfRule>
  </conditionalFormatting>
  <conditionalFormatting sqref="B33">
    <cfRule type="expression" dxfId="145" priority="571" stopIfTrue="1">
      <formula>+IF((#REF!+#REF!+#REF!+#REF!+#REF!)&lt;&gt;$K33,1,0)</formula>
    </cfRule>
  </conditionalFormatting>
  <conditionalFormatting sqref="C33">
    <cfRule type="expression" dxfId="144" priority="570" stopIfTrue="1">
      <formula>+IF((#REF!+#REF!+#REF!+#REF!+#REF!)&lt;&gt;$K33,1,0)</formula>
    </cfRule>
  </conditionalFormatting>
  <conditionalFormatting sqref="D36:G37">
    <cfRule type="expression" dxfId="143" priority="569" stopIfTrue="1">
      <formula>+IF((#REF!+#REF!+#REF!+#REF!+#REF!)&lt;&gt;$J36,1,0)</formula>
    </cfRule>
  </conditionalFormatting>
  <conditionalFormatting sqref="L34:M34">
    <cfRule type="expression" dxfId="142" priority="566" stopIfTrue="1">
      <formula>+IF((#REF!+#REF!+#REF!+#REF!+#REF!)&lt;&gt;$K34,1,0)</formula>
    </cfRule>
  </conditionalFormatting>
  <conditionalFormatting sqref="N34">
    <cfRule type="expression" dxfId="141" priority="568" stopIfTrue="1">
      <formula>+IF((#REF!+#REF!+#REF!+#REF!+#REF!)&lt;&gt;$J34,1,0)</formula>
    </cfRule>
  </conditionalFormatting>
  <conditionalFormatting sqref="N34">
    <cfRule type="expression" dxfId="140" priority="567" stopIfTrue="1">
      <formula>+IF((#REF!+#REF!+#REF!+#REF!+#REF!)&lt;&gt;$J34,1,0)</formula>
    </cfRule>
  </conditionalFormatting>
  <conditionalFormatting sqref="L34:M34">
    <cfRule type="expression" dxfId="139" priority="565" stopIfTrue="1">
      <formula>+IF((#REF!+#REF!+#REF!+#REF!+#REF!)&lt;&gt;$K34,1,0)</formula>
    </cfRule>
  </conditionalFormatting>
  <conditionalFormatting sqref="K33">
    <cfRule type="expression" dxfId="138" priority="564" stopIfTrue="1">
      <formula>+IF((#REF!+#REF!+#REF!+#REF!+#REF!)&lt;&gt;$K33,1,0)</formula>
    </cfRule>
  </conditionalFormatting>
  <conditionalFormatting sqref="K33">
    <cfRule type="expression" dxfId="137" priority="563" stopIfTrue="1">
      <formula>+IF((#REF!+#REF!+#REF!+#REF!+#REF!)&lt;&gt;$K33,1,0)</formula>
    </cfRule>
  </conditionalFormatting>
  <conditionalFormatting sqref="L33:M33">
    <cfRule type="expression" dxfId="136" priority="562" stopIfTrue="1">
      <formula>+IF((#REF!+#REF!+#REF!+#REF!+#REF!)&lt;&gt;$K33,1,0)</formula>
    </cfRule>
  </conditionalFormatting>
  <conditionalFormatting sqref="L33:M33">
    <cfRule type="expression" dxfId="135" priority="561" stopIfTrue="1">
      <formula>+IF((#REF!+#REF!+#REF!+#REF!+#REF!)&lt;&gt;$K33,1,0)</formula>
    </cfRule>
  </conditionalFormatting>
  <conditionalFormatting sqref="D32:G32">
    <cfRule type="expression" dxfId="134" priority="560" stopIfTrue="1">
      <formula>+IF((#REF!+#REF!+#REF!+#REF!+#REF!)&lt;&gt;$J32,1,0)</formula>
    </cfRule>
  </conditionalFormatting>
  <conditionalFormatting sqref="B32:C32">
    <cfRule type="expression" dxfId="133" priority="559" stopIfTrue="1">
      <formula>+IF((#REF!+#REF!+#REF!+#REF!+#REF!)&lt;&gt;$K32,1,0)</formula>
    </cfRule>
  </conditionalFormatting>
  <conditionalFormatting sqref="D32:G32">
    <cfRule type="expression" dxfId="132" priority="558" stopIfTrue="1">
      <formula>+IF((#REF!+#REF!+#REF!+#REF!+#REF!)&lt;&gt;$J32,1,0)</formula>
    </cfRule>
  </conditionalFormatting>
  <conditionalFormatting sqref="B32">
    <cfRule type="expression" dxfId="131" priority="557" stopIfTrue="1">
      <formula>+IF((#REF!+#REF!+#REF!+#REF!+#REF!)&lt;&gt;$K32,1,0)</formula>
    </cfRule>
  </conditionalFormatting>
  <conditionalFormatting sqref="C32">
    <cfRule type="expression" dxfId="130" priority="556" stopIfTrue="1">
      <formula>+IF((#REF!+#REF!+#REF!+#REF!+#REF!)&lt;&gt;$K32,1,0)</formula>
    </cfRule>
  </conditionalFormatting>
  <conditionalFormatting sqref="K32:M32">
    <cfRule type="expression" dxfId="129" priority="555" stopIfTrue="1">
      <formula>+IF((#REF!+#REF!+#REF!+#REF!+#REF!)&lt;&gt;$K32,1,0)</formula>
    </cfRule>
  </conditionalFormatting>
  <conditionalFormatting sqref="K32:M32">
    <cfRule type="expression" dxfId="128" priority="554" stopIfTrue="1">
      <formula>+IF((#REF!+#REF!+#REF!+#REF!+#REF!)&lt;&gt;$K32,1,0)</formula>
    </cfRule>
  </conditionalFormatting>
  <conditionalFormatting sqref="D34:G34">
    <cfRule type="expression" dxfId="127" priority="549" stopIfTrue="1">
      <formula>+IF((#REF!+#REF!+#REF!+#REF!+#REF!)&lt;&gt;$J34,1,0)</formula>
    </cfRule>
  </conditionalFormatting>
  <conditionalFormatting sqref="D34:G34">
    <cfRule type="expression" dxfId="126" priority="548" stopIfTrue="1">
      <formula>+IF((#REF!+#REF!+#REF!+#REF!+#REF!)&lt;&gt;$J34,1,0)</formula>
    </cfRule>
  </conditionalFormatting>
  <conditionalFormatting sqref="N35">
    <cfRule type="expression" dxfId="125" priority="546" stopIfTrue="1">
      <formula>+IF((#REF!+#REF!+#REF!+#REF!+#REF!)&lt;&gt;$J35,1,0)</formula>
    </cfRule>
  </conditionalFormatting>
  <conditionalFormatting sqref="L35:M35">
    <cfRule type="expression" dxfId="124" priority="545" stopIfTrue="1">
      <formula>+IF((#REF!+#REF!+#REF!+#REF!+#REF!)&lt;&gt;$K35,1,0)</formula>
    </cfRule>
  </conditionalFormatting>
  <conditionalFormatting sqref="L35:M35">
    <cfRule type="expression" dxfId="123" priority="544" stopIfTrue="1">
      <formula>+IF((#REF!+#REF!+#REF!+#REF!+#REF!)&lt;&gt;$K35,1,0)</formula>
    </cfRule>
  </conditionalFormatting>
  <conditionalFormatting sqref="C9">
    <cfRule type="expression" dxfId="122" priority="541" stopIfTrue="1">
      <formula>+IF((#REF!+#REF!+#REF!+#REF!+#REF!)&lt;&gt;$K9,1,0)</formula>
    </cfRule>
  </conditionalFormatting>
  <conditionalFormatting sqref="C9">
    <cfRule type="expression" dxfId="121" priority="540" stopIfTrue="1">
      <formula>+IF((#REF!+#REF!+#REF!+#REF!+#REF!)&lt;&gt;$K9,1,0)</formula>
    </cfRule>
  </conditionalFormatting>
  <conditionalFormatting sqref="D9:G9">
    <cfRule type="expression" dxfId="120" priority="539" stopIfTrue="1">
      <formula>+IF((#REF!+#REF!+#REF!+#REF!+#REF!)&lt;&gt;$J9,1,0)</formula>
    </cfRule>
  </conditionalFormatting>
  <conditionalFormatting sqref="D9:G9">
    <cfRule type="expression" dxfId="119" priority="538" stopIfTrue="1">
      <formula>+IF((#REF!+#REF!+#REF!+#REF!+#REF!)&lt;&gt;$J9,1,0)</formula>
    </cfRule>
  </conditionalFormatting>
  <conditionalFormatting sqref="D44:G44">
    <cfRule type="expression" dxfId="118" priority="533" stopIfTrue="1">
      <formula>+IF((#REF!+#REF!+#REF!+#REF!+#REF!)&lt;&gt;$J44,1,0)</formula>
    </cfRule>
  </conditionalFormatting>
  <conditionalFormatting sqref="B40">
    <cfRule type="expression" dxfId="117" priority="532" stopIfTrue="1">
      <formula>+IF((#REF!+#REF!+#REF!+#REF!+#REF!)&lt;&gt;$K40,1,0)</formula>
    </cfRule>
  </conditionalFormatting>
  <conditionalFormatting sqref="C40">
    <cfRule type="expression" dxfId="116" priority="531" stopIfTrue="1">
      <formula>+IF((#REF!+#REF!+#REF!+#REF!+#REF!)&lt;&gt;$K40,1,0)</formula>
    </cfRule>
  </conditionalFormatting>
  <conditionalFormatting sqref="B40">
    <cfRule type="expression" dxfId="115" priority="530" stopIfTrue="1">
      <formula>+IF((#REF!+#REF!+#REF!+#REF!+#REF!)&lt;&gt;$K40,1,0)</formula>
    </cfRule>
  </conditionalFormatting>
  <conditionalFormatting sqref="C40">
    <cfRule type="expression" dxfId="114" priority="529" stopIfTrue="1">
      <formula>+IF((#REF!+#REF!+#REF!+#REF!+#REF!)&lt;&gt;$K40,1,0)</formula>
    </cfRule>
  </conditionalFormatting>
  <conditionalFormatting sqref="D43">
    <cfRule type="expression" dxfId="113" priority="528" stopIfTrue="1">
      <formula>+IF((#REF!+#REF!+#REF!+#REF!+#REF!)&lt;&gt;$J43,1,0)</formula>
    </cfRule>
  </conditionalFormatting>
  <conditionalFormatting sqref="E43:F43">
    <cfRule type="expression" dxfId="112" priority="527" stopIfTrue="1">
      <formula>+IF((#REF!+#REF!+#REF!+#REF!+#REF!)&lt;&gt;$J43,1,0)</formula>
    </cfRule>
  </conditionalFormatting>
  <conditionalFormatting sqref="B39">
    <cfRule type="expression" dxfId="111" priority="534" stopIfTrue="1">
      <formula>+IF((#REF!+#REF!+#REF!+#REF!+#REF!)&lt;&gt;$K38,1,0)</formula>
    </cfRule>
  </conditionalFormatting>
  <conditionalFormatting sqref="B38">
    <cfRule type="expression" dxfId="110" priority="535" stopIfTrue="1">
      <formula>+IF((#REF!+#REF!+#REF!+#REF!+#REF!)&lt;&gt;#REF!,1,0)</formula>
    </cfRule>
  </conditionalFormatting>
  <conditionalFormatting sqref="B39">
    <cfRule type="expression" dxfId="109" priority="536" stopIfTrue="1">
      <formula>+IF((#REF!+#REF!+#REF!+#REF!+#REF!)&lt;&gt;$L38,1,0)</formula>
    </cfRule>
  </conditionalFormatting>
  <conditionalFormatting sqref="B39">
    <cfRule type="expression" dxfId="108" priority="537" stopIfTrue="1">
      <formula>+IF((#REF!+#REF!+#REF!+#REF!+#REF!)&lt;&gt;$L38,1,0)</formula>
    </cfRule>
  </conditionalFormatting>
  <conditionalFormatting sqref="E45:G45">
    <cfRule type="expression" dxfId="107" priority="526" stopIfTrue="1">
      <formula>+IF((#REF!+#REF!+#REF!+#REF!+#REF!)&lt;&gt;$J45,1,0)</formula>
    </cfRule>
  </conditionalFormatting>
  <conditionalFormatting sqref="C38">
    <cfRule type="expression" dxfId="106" priority="525" stopIfTrue="1">
      <formula>+IF((#REF!+#REF!+#REF!+#REF!+#REF!)&lt;&gt;$K38,1,0)</formula>
    </cfRule>
  </conditionalFormatting>
  <conditionalFormatting sqref="C38">
    <cfRule type="expression" dxfId="105" priority="524" stopIfTrue="1">
      <formula>+IF((#REF!+#REF!+#REF!+#REF!+#REF!)&lt;&gt;$K38,1,0)</formula>
    </cfRule>
  </conditionalFormatting>
  <conditionalFormatting sqref="D40">
    <cfRule type="expression" dxfId="104" priority="523" stopIfTrue="1">
      <formula>+IF((#REF!+#REF!+#REF!+#REF!+#REF!)&lt;&gt;$J40,1,0)</formula>
    </cfRule>
  </conditionalFormatting>
  <conditionalFormatting sqref="D40">
    <cfRule type="expression" dxfId="103" priority="522" stopIfTrue="1">
      <formula>+IF((#REF!+#REF!+#REF!+#REF!+#REF!)&lt;&gt;$J40,1,0)</formula>
    </cfRule>
  </conditionalFormatting>
  <conditionalFormatting sqref="C43">
    <cfRule type="expression" dxfId="102" priority="521" stopIfTrue="1">
      <formula>+IF((#REF!+#REF!+#REF!+#REF!+#REF!)&lt;&gt;$K43,1,0)</formula>
    </cfRule>
  </conditionalFormatting>
  <conditionalFormatting sqref="N43">
    <cfRule type="expression" dxfId="101" priority="520" stopIfTrue="1">
      <formula>+IF((#REF!+#REF!+#REF!+#REF!+#REF!)&lt;&gt;$J43,1,0)</formula>
    </cfRule>
  </conditionalFormatting>
  <conditionalFormatting sqref="N48">
    <cfRule type="expression" dxfId="100" priority="517" stopIfTrue="1">
      <formula>+IF((#REF!+#REF!+#REF!+#REF!+#REF!)&lt;&gt;#REF!,1,0)</formula>
    </cfRule>
  </conditionalFormatting>
  <conditionalFormatting sqref="N48 D51:G51">
    <cfRule type="expression" dxfId="99" priority="516" stopIfTrue="1">
      <formula>+IF((#REF!+#REF!+#REF!+#REF!+#REF!)&lt;&gt;#REF!,1,0)</formula>
    </cfRule>
  </conditionalFormatting>
  <conditionalFormatting sqref="N48">
    <cfRule type="expression" dxfId="98" priority="515" stopIfTrue="1">
      <formula>+IF((#REF!+#REF!+#REF!+#REF!+#REF!)&lt;&gt;#REF!,1,0)</formula>
    </cfRule>
  </conditionalFormatting>
  <conditionalFormatting sqref="N52">
    <cfRule type="expression" dxfId="97" priority="512" stopIfTrue="1">
      <formula>+IF((#REF!+#REF!+#REF!+#REF!+#REF!)&lt;&gt;#REF!,1,0)</formula>
    </cfRule>
  </conditionalFormatting>
  <conditionalFormatting sqref="N50">
    <cfRule type="expression" dxfId="96" priority="511" stopIfTrue="1">
      <formula>+IF((#REF!+#REF!+#REF!+#REF!+#REF!)&lt;&gt;#REF!,1,0)</formula>
    </cfRule>
  </conditionalFormatting>
  <conditionalFormatting sqref="D64:G69">
    <cfRule type="expression" dxfId="95" priority="504" stopIfTrue="1">
      <formula>+IF((#REF!+#REF!+#REF!+#REF!+#REF!)&lt;&gt;$J64,1,0)</formula>
    </cfRule>
  </conditionalFormatting>
  <conditionalFormatting sqref="D70:G70">
    <cfRule type="expression" dxfId="94" priority="503" stopIfTrue="1">
      <formula>+IF((#REF!+#REF!+#REF!+#REF!+#REF!)&lt;&gt;$J70,1,0)</formula>
    </cfRule>
  </conditionalFormatting>
  <conditionalFormatting sqref="D71:G71">
    <cfRule type="expression" dxfId="93" priority="502" stopIfTrue="1">
      <formula>+IF((#REF!+#REF!+#REF!+#REF!+#REF!)&lt;&gt;$I71,1,0)</formula>
    </cfRule>
  </conditionalFormatting>
  <conditionalFormatting sqref="D72:G72">
    <cfRule type="expression" dxfId="92" priority="501" stopIfTrue="1">
      <formula>+IF((#REF!+#REF!+#REF!+#REF!+#REF!)&lt;&gt;$I72,1,0)</formula>
    </cfRule>
  </conditionalFormatting>
  <conditionalFormatting sqref="D73:G73">
    <cfRule type="expression" dxfId="91" priority="500" stopIfTrue="1">
      <formula>+IF((#REF!+#REF!+#REF!+#REF!+#REF!)&lt;&gt;$I73,1,0)</formula>
    </cfRule>
  </conditionalFormatting>
  <conditionalFormatting sqref="D74:G74">
    <cfRule type="expression" dxfId="90" priority="499" stopIfTrue="1">
      <formula>+IF((#REF!+#REF!+#REF!+#REF!+#REF!)&lt;&gt;$I74,1,0)</formula>
    </cfRule>
  </conditionalFormatting>
  <conditionalFormatting sqref="D75">
    <cfRule type="expression" dxfId="89" priority="498" stopIfTrue="1">
      <formula>+IF((#REF!+#REF!+#REF!+#REF!+#REF!)&lt;&gt;$I75,1,0)</formula>
    </cfRule>
  </conditionalFormatting>
  <conditionalFormatting sqref="D76">
    <cfRule type="expression" dxfId="88" priority="497" stopIfTrue="1">
      <formula>+IF((#REF!+#REF!+#REF!+#REF!+#REF!)&lt;&gt;$I76,1,0)</formula>
    </cfRule>
  </conditionalFormatting>
  <conditionalFormatting sqref="N71">
    <cfRule type="expression" dxfId="87" priority="496" stopIfTrue="1">
      <formula>+IF((#REF!+#REF!+#REF!+#REF!+#REF!)&lt;&gt;$J71,1,0)</formula>
    </cfRule>
  </conditionalFormatting>
  <conditionalFormatting sqref="N72">
    <cfRule type="expression" dxfId="86" priority="495" stopIfTrue="1">
      <formula>+IF((#REF!+#REF!+#REF!+#REF!+#REF!)&lt;&gt;$J72,1,0)</formula>
    </cfRule>
  </conditionalFormatting>
  <conditionalFormatting sqref="N73">
    <cfRule type="expression" dxfId="85" priority="494" stopIfTrue="1">
      <formula>+IF((#REF!+#REF!+#REF!+#REF!+#REF!)&lt;&gt;$J73,1,0)</formula>
    </cfRule>
  </conditionalFormatting>
  <conditionalFormatting sqref="D77:G81">
    <cfRule type="expression" dxfId="84" priority="492" stopIfTrue="1">
      <formula>+IF((#REF!+#REF!+#REF!+#REF!+#REF!)&lt;&gt;$J77,1,0)</formula>
    </cfRule>
  </conditionalFormatting>
  <conditionalFormatting sqref="D82:G82">
    <cfRule type="expression" dxfId="83" priority="491" stopIfTrue="1">
      <formula>+IF((#REF!+#REF!+#REF!+#REF!+#REF!)&lt;&gt;$J82,1,0)</formula>
    </cfRule>
  </conditionalFormatting>
  <conditionalFormatting sqref="D86:G86">
    <cfRule type="expression" dxfId="82" priority="490" stopIfTrue="1">
      <formula>+IF((#REF!+#REF!+#REF!+#REF!+#REF!)&lt;&gt;$D86,1,0)</formula>
    </cfRule>
  </conditionalFormatting>
  <conditionalFormatting sqref="E89:G89">
    <cfRule type="expression" dxfId="81" priority="488" stopIfTrue="1">
      <formula>+IF((#REF!+#REF!+#REF!+#REF!+#REF!)&lt;&gt;$D89,1,0)</formula>
    </cfRule>
  </conditionalFormatting>
  <conditionalFormatting sqref="D88:G90">
    <cfRule type="expression" dxfId="80" priority="489" stopIfTrue="1">
      <formula>+IF((#REF!+#REF!+#REF!+#REF!+#REF!)&lt;&gt;$D88,1,0)</formula>
    </cfRule>
  </conditionalFormatting>
  <conditionalFormatting sqref="D48:G48">
    <cfRule type="expression" dxfId="79" priority="743" stopIfTrue="1">
      <formula>+IF((#REF!+#REF!+#REF!+#REF!+#REF!)&lt;&gt;#REF!,1,0)</formula>
    </cfRule>
  </conditionalFormatting>
  <conditionalFormatting sqref="D48:G48">
    <cfRule type="expression" dxfId="78" priority="744" stopIfTrue="1">
      <formula>+IF((#REF!+#REF!+#REF!+#REF!+#REF!)&lt;&gt;#REF!,1,0)</formula>
    </cfRule>
  </conditionalFormatting>
  <conditionalFormatting sqref="D52:G52">
    <cfRule type="expression" dxfId="77" priority="746" stopIfTrue="1">
      <formula>+IF((#REF!+#REF!+#REF!+#REF!+#REF!)&lt;&gt;#REF!,1,0)</formula>
    </cfRule>
  </conditionalFormatting>
  <conditionalFormatting sqref="D54:G55">
    <cfRule type="expression" dxfId="76" priority="747" stopIfTrue="1">
      <formula>+IF((#REF!+#REF!+#REF!+#REF!+#REF!)&lt;&gt;#REF!,1,0)</formula>
    </cfRule>
  </conditionalFormatting>
  <conditionalFormatting sqref="D54:G55 E56:E57">
    <cfRule type="expression" dxfId="75" priority="748" stopIfTrue="1">
      <formula>+IF((#REF!+#REF!+#REF!+#REF!+#REF!)&lt;&gt;#REF!,1,0)</formula>
    </cfRule>
  </conditionalFormatting>
  <conditionalFormatting sqref="D56:E57">
    <cfRule type="expression" dxfId="74" priority="750" stopIfTrue="1">
      <formula>+IF((#REF!+#REF!+#REF!+#REF!+#REF!)&lt;&gt;#REF!,1,0)</formula>
    </cfRule>
  </conditionalFormatting>
  <conditionalFormatting sqref="D56:D57">
    <cfRule type="expression" dxfId="73" priority="752" stopIfTrue="1">
      <formula>+IF((#REF!+#REF!+#REF!+#REF!+#REF!)&lt;&gt;#REF!,1,0)</formula>
    </cfRule>
  </conditionalFormatting>
  <conditionalFormatting sqref="B9">
    <cfRule type="expression" dxfId="72" priority="325" stopIfTrue="1">
      <formula>+IF((#REF!+#REF!+#REF!+#REF!+#REF!)&lt;&gt;$L9,1,0)</formula>
    </cfRule>
  </conditionalFormatting>
  <conditionalFormatting sqref="B9">
    <cfRule type="expression" dxfId="71" priority="324" stopIfTrue="1">
      <formula>+IF((#REF!+#REF!+#REF!+#REF!+#REF!)&lt;&gt;$L9,1,0)</formula>
    </cfRule>
  </conditionalFormatting>
  <conditionalFormatting sqref="C15">
    <cfRule type="expression" dxfId="70" priority="323" stopIfTrue="1">
      <formula>+IF((#REF!+#REF!+#REF!+#REF!+#REF!)&lt;&gt;$M15,1,0)</formula>
    </cfRule>
  </conditionalFormatting>
  <conditionalFormatting sqref="E40">
    <cfRule type="expression" dxfId="69" priority="322" stopIfTrue="1">
      <formula>+IF((#REF!+#REF!+#REF!+#REF!+#REF!)&lt;&gt;$K40,1,0)</formula>
    </cfRule>
  </conditionalFormatting>
  <conditionalFormatting sqref="E40">
    <cfRule type="expression" dxfId="68" priority="321" stopIfTrue="1">
      <formula>+IF((#REF!+#REF!+#REF!+#REF!+#REF!)&lt;&gt;$K40,1,0)</formula>
    </cfRule>
  </conditionalFormatting>
  <conditionalFormatting sqref="E75:G75">
    <cfRule type="expression" dxfId="67" priority="320" stopIfTrue="1">
      <formula>+IF((#REF!+#REF!+#REF!+#REF!+#REF!)&lt;&gt;$I75,1,0)</formula>
    </cfRule>
  </conditionalFormatting>
  <conditionalFormatting sqref="H75">
    <cfRule type="expression" dxfId="66" priority="319" stopIfTrue="1">
      <formula>+IF((#REF!+#REF!+#REF!+#REF!+#REF!)&lt;&gt;$I75,1,0)</formula>
    </cfRule>
  </conditionalFormatting>
  <conditionalFormatting sqref="N75">
    <cfRule type="expression" dxfId="65" priority="318" stopIfTrue="1">
      <formula>+IF((#REF!+#REF!+#REF!+#REF!+#REF!)&lt;&gt;$I75,1,0)</formula>
    </cfRule>
  </conditionalFormatting>
  <conditionalFormatting sqref="E76:G76">
    <cfRule type="expression" dxfId="64" priority="317" stopIfTrue="1">
      <formula>+IF((#REF!+#REF!+#REF!+#REF!+#REF!)&lt;&gt;$I76,1,0)</formula>
    </cfRule>
  </conditionalFormatting>
  <conditionalFormatting sqref="N76">
    <cfRule type="expression" dxfId="63" priority="316" stopIfTrue="1">
      <formula>+IF((#REF!+#REF!+#REF!+#REF!+#REF!)&lt;&gt;$K76,1,0)</formula>
    </cfRule>
  </conditionalFormatting>
  <conditionalFormatting sqref="O71">
    <cfRule type="expression" dxfId="59" priority="119" stopIfTrue="1">
      <formula>+IF((#REF!+#REF!+#REF!+#REF!+#REF!)&lt;&gt;$J71,1,0)</formula>
    </cfRule>
  </conditionalFormatting>
  <conditionalFormatting sqref="O72">
    <cfRule type="expression" dxfId="57" priority="116" stopIfTrue="1">
      <formula>+IF((#REF!+#REF!+#REF!+#REF!+#REF!)&lt;&gt;$J72,1,0)</formula>
    </cfRule>
  </conditionalFormatting>
  <conditionalFormatting sqref="O73">
    <cfRule type="expression" dxfId="56" priority="113" stopIfTrue="1">
      <formula>+IF((#REF!+#REF!+#REF!+#REF!+#REF!)&lt;&gt;$J73,1,0)</formula>
    </cfRule>
  </conditionalFormatting>
  <conditionalFormatting sqref="O75">
    <cfRule type="expression" dxfId="55" priority="107" stopIfTrue="1">
      <formula>+IF((#REF!+#REF!+#REF!+#REF!+#REF!)&lt;&gt;$J75,1,0)</formula>
    </cfRule>
  </conditionalFormatting>
  <conditionalFormatting sqref="O74">
    <cfRule type="expression" dxfId="54" priority="105" stopIfTrue="1">
      <formula>+IF((#REF!+#REF!+#REF!+#REF!+#REF!)&lt;&gt;$J74,1,0)</formula>
    </cfRule>
  </conditionalFormatting>
  <conditionalFormatting sqref="O18">
    <cfRule type="expression" dxfId="42" priority="68" stopIfTrue="1">
      <formula>+IF((#REF!+#REF!+#REF!+#REF!+#REF!)&lt;&gt;$J18,1,0)</formula>
    </cfRule>
  </conditionalFormatting>
  <conditionalFormatting sqref="O18">
    <cfRule type="expression" dxfId="41" priority="67" stopIfTrue="1">
      <formula>+IF((#REF!+#REF!+#REF!+#REF!+#REF!)&lt;&gt;$J18,1,0)</formula>
    </cfRule>
  </conditionalFormatting>
  <conditionalFormatting sqref="O19">
    <cfRule type="expression" dxfId="40" priority="62" stopIfTrue="1">
      <formula>+IF((#REF!+#REF!+#REF!+#REF!+#REF!)&lt;&gt;$J19,1,0)</formula>
    </cfRule>
  </conditionalFormatting>
  <conditionalFormatting sqref="O19">
    <cfRule type="expression" dxfId="39" priority="61" stopIfTrue="1">
      <formula>+IF((#REF!+#REF!+#REF!+#REF!+#REF!)&lt;&gt;$J19,1,0)</formula>
    </cfRule>
  </conditionalFormatting>
  <conditionalFormatting sqref="O20">
    <cfRule type="expression" dxfId="38" priority="56" stopIfTrue="1">
      <formula>+IF((#REF!+#REF!+#REF!+#REF!+#REF!)&lt;&gt;$J20,1,0)</formula>
    </cfRule>
  </conditionalFormatting>
  <conditionalFormatting sqref="O20">
    <cfRule type="expression" dxfId="37" priority="55" stopIfTrue="1">
      <formula>+IF((#REF!+#REF!+#REF!+#REF!+#REF!)&lt;&gt;$J20,1,0)</formula>
    </cfRule>
  </conditionalFormatting>
  <conditionalFormatting sqref="O21">
    <cfRule type="expression" dxfId="36" priority="52" stopIfTrue="1">
      <formula>+IF((#REF!+#REF!+#REF!+#REF!+#REF!)&lt;&gt;$J21,1,0)</formula>
    </cfRule>
  </conditionalFormatting>
  <conditionalFormatting sqref="O21">
    <cfRule type="expression" dxfId="35" priority="51" stopIfTrue="1">
      <formula>+IF((#REF!+#REF!+#REF!+#REF!+#REF!)&lt;&gt;$J21,1,0)</formula>
    </cfRule>
  </conditionalFormatting>
  <conditionalFormatting sqref="O22">
    <cfRule type="expression" dxfId="34" priority="48" stopIfTrue="1">
      <formula>+IF((#REF!+#REF!+#REF!+#REF!+#REF!)&lt;&gt;$J22,1,0)</formula>
    </cfRule>
  </conditionalFormatting>
  <conditionalFormatting sqref="O22">
    <cfRule type="expression" dxfId="33" priority="47" stopIfTrue="1">
      <formula>+IF((#REF!+#REF!+#REF!+#REF!+#REF!)&lt;&gt;$J22,1,0)</formula>
    </cfRule>
  </conditionalFormatting>
  <conditionalFormatting sqref="O23">
    <cfRule type="expression" dxfId="32" priority="44" stopIfTrue="1">
      <formula>+IF((#REF!+#REF!+#REF!+#REF!+#REF!)&lt;&gt;#REF!,1,0)</formula>
    </cfRule>
  </conditionalFormatting>
  <conditionalFormatting sqref="O24">
    <cfRule type="expression" dxfId="31" priority="42" stopIfTrue="1">
      <formula>+IF((#REF!+#REF!+#REF!+#REF!+#REF!)&lt;&gt;$J23,1,0)</formula>
    </cfRule>
  </conditionalFormatting>
  <conditionalFormatting sqref="O32">
    <cfRule type="expression" dxfId="30" priority="41" stopIfTrue="1">
      <formula>+IF((#REF!+#REF!+#REF!+#REF!+#REF!)&lt;&gt;$K32,1,0)</formula>
    </cfRule>
  </conditionalFormatting>
  <conditionalFormatting sqref="O32">
    <cfRule type="expression" dxfId="29" priority="40" stopIfTrue="1">
      <formula>+IF((#REF!+#REF!+#REF!+#REF!+#REF!)&lt;&gt;$K32,1,0)</formula>
    </cfRule>
  </conditionalFormatting>
  <conditionalFormatting sqref="O33">
    <cfRule type="expression" dxfId="28" priority="39" stopIfTrue="1">
      <formula>+IF((#REF!+#REF!+#REF!+#REF!+#REF!)&lt;&gt;$K33,1,0)</formula>
    </cfRule>
  </conditionalFormatting>
  <conditionalFormatting sqref="O33">
    <cfRule type="expression" dxfId="27" priority="38" stopIfTrue="1">
      <formula>+IF((#REF!+#REF!+#REF!+#REF!+#REF!)&lt;&gt;$K33,1,0)</formula>
    </cfRule>
  </conditionalFormatting>
  <conditionalFormatting sqref="O35">
    <cfRule type="expression" dxfId="26" priority="27" stopIfTrue="1">
      <formula>+IF((#REF!+#REF!+#REF!+#REF!+#REF!)&lt;&gt;$J35,1,0)</formula>
    </cfRule>
  </conditionalFormatting>
  <conditionalFormatting sqref="O35">
    <cfRule type="expression" dxfId="25" priority="26" stopIfTrue="1">
      <formula>+IF((#REF!+#REF!+#REF!+#REF!+#REF!)&lt;&gt;$J35,1,0)</formula>
    </cfRule>
  </conditionalFormatting>
  <conditionalFormatting sqref="O34">
    <cfRule type="expression" dxfId="24" priority="25" stopIfTrue="1">
      <formula>+IF((#REF!+#REF!+#REF!+#REF!+#REF!)&lt;&gt;$K34,1,0)</formula>
    </cfRule>
  </conditionalFormatting>
  <conditionalFormatting sqref="O34">
    <cfRule type="expression" dxfId="23" priority="24" stopIfTrue="1">
      <formula>+IF((#REF!+#REF!+#REF!+#REF!+#REF!)&lt;&gt;$K34,1,0)</formula>
    </cfRule>
  </conditionalFormatting>
  <dataValidations count="3">
    <dataValidation type="list" allowBlank="1" showInputMessage="1" showErrorMessage="1" sqref="I32:I34 I84 I64:I82 I36:I38 I43:I45 I40:I41 I7 I9:I12 I14:I29 I48:I55">
      <formula1>#REF!</formula1>
    </dataValidation>
    <dataValidation type="list" allowBlank="1" showInputMessage="1" showErrorMessage="1" sqref="I88:I90">
      <formula1>$L$21:$L$21</formula1>
    </dataValidation>
    <dataValidation type="list" allowBlank="1" showInputMessage="1" showErrorMessage="1" sqref="I96:I99 I85:I86 I93">
      <formula1>$L$20:$L$21</formula1>
    </dataValidation>
  </dataValidations>
  <printOptions horizontalCentered="1" verticalCentered="1"/>
  <pageMargins left="0.70866141732283472" right="0.70866141732283472" top="0.74803149606299213" bottom="0.74803149606299213" header="0.31496062992125984" footer="0.31496062992125984"/>
  <pageSetup scale="2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PRESUPUESTO POA 2016</vt:lpstr>
      <vt:lpstr>MATRIZ DE INDICADORES C2016</vt:lpstr>
      <vt:lpstr>'MATRIZ DE INDICADORES C2016'!Área_de_impresión</vt:lpstr>
    </vt:vector>
  </TitlesOfParts>
  <Company>IDEAM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INDICADORES POA 2016</dc:title>
  <dc:subject>SEGUIMIENTO</dc:subject>
  <dc:creator>Celmira Perez Fernandez;jlobo</dc:creator>
  <cp:keywords>SEGUIMIENTO</cp:keywords>
  <cp:lastModifiedBy>Planeacion Ideam</cp:lastModifiedBy>
  <cp:lastPrinted>2016-10-27T19:59:59Z</cp:lastPrinted>
  <dcterms:created xsi:type="dcterms:W3CDTF">2014-11-14T17:12:42Z</dcterms:created>
  <dcterms:modified xsi:type="dcterms:W3CDTF">2016-10-31T20:36:26Z</dcterms:modified>
</cp:coreProperties>
</file>